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C:\Users\136\Desktop\"/>
    </mc:Choice>
  </mc:AlternateContent>
  <xr:revisionPtr revIDLastSave="0" documentId="8_{D0E72820-94DD-4A25-A147-D10EBB1CEEBA}" xr6:coauthVersionLast="47" xr6:coauthVersionMax="47" xr10:uidLastSave="{00000000-0000-0000-0000-000000000000}"/>
  <bookViews>
    <workbookView xWindow="-120" yWindow="-120" windowWidth="20730" windowHeight="11040" xr2:uid="{00000000-000D-0000-FFFF-FFFF00000000}"/>
  </bookViews>
  <sheets>
    <sheet name="建築確認申請手数料算定シート" sheetId="1" r:id="rId1"/>
    <sheet name="完了検査申請手数料算定シート" sheetId="2" r:id="rId2"/>
    <sheet name="別紙１" sheetId="3" r:id="rId3"/>
    <sheet name="別紙２" sheetId="4" r:id="rId4"/>
    <sheet name="軽微変更該当証明申請手数料算定シート" sheetId="5" r:id="rId5"/>
  </sheets>
  <definedNames>
    <definedName name="_xlnm.Print_Area" localSheetId="1">完了検査申請手数料算定シート!$A$1:$M$55</definedName>
    <definedName name="_xlnm.Print_Area" localSheetId="4">軽微変更該当証明申請手数料算定シート!$A$1:$L$23</definedName>
    <definedName name="_xlnm.Print_Area" localSheetId="0">建築確認申請手数料算定シート!$A$1:$L$90</definedName>
  </definedNames>
  <calcPr calcId="191029"/>
</workbook>
</file>

<file path=xl/calcChain.xml><?xml version="1.0" encoding="utf-8"?>
<calcChain xmlns="http://schemas.openxmlformats.org/spreadsheetml/2006/main">
  <c r="J40" i="1" l="1"/>
  <c r="H18" i="5"/>
  <c r="F18" i="5"/>
  <c r="J18" i="5" s="1"/>
  <c r="H21" i="5" s="1"/>
  <c r="J22" i="5" s="1"/>
  <c r="D18" i="5"/>
  <c r="F54" i="2"/>
  <c r="F52" i="2"/>
  <c r="F50" i="2"/>
  <c r="F45" i="2"/>
  <c r="F33" i="2"/>
  <c r="H24" i="2"/>
  <c r="F24" i="2"/>
  <c r="K24" i="2" s="1"/>
  <c r="D24" i="2"/>
  <c r="F14" i="2"/>
  <c r="F89" i="1"/>
  <c r="F87" i="1"/>
  <c r="F85" i="1"/>
  <c r="F68" i="1"/>
  <c r="F60" i="1"/>
  <c r="F58" i="1"/>
  <c r="H53" i="1"/>
  <c r="F53" i="1"/>
  <c r="D53" i="1"/>
  <c r="D42" i="1"/>
  <c r="J42" i="1" s="1"/>
  <c r="H79" i="1" s="1"/>
  <c r="J80" i="1" s="1"/>
  <c r="H38" i="1"/>
  <c r="F38" i="1"/>
  <c r="D38" i="1"/>
  <c r="H34" i="1"/>
  <c r="F34" i="1"/>
  <c r="D34" i="1"/>
  <c r="F20" i="1"/>
  <c r="F15" i="1"/>
  <c r="F11" i="1"/>
  <c r="J34" i="1" l="1"/>
  <c r="J38" i="1"/>
  <c r="J53" i="1"/>
  <c r="H72" i="1" s="1"/>
  <c r="J36" i="2"/>
  <c r="H76" i="1" l="1"/>
  <c r="J77" i="1" s="1"/>
</calcChain>
</file>

<file path=xl/sharedStrings.xml><?xml version="1.0" encoding="utf-8"?>
<sst xmlns="http://schemas.openxmlformats.org/spreadsheetml/2006/main" count="581" uniqueCount="266">
  <si>
    <t>手数料算定シート</t>
  </si>
  <si>
    <t>2025年4月1日現在</t>
  </si>
  <si>
    <t>（建築確認申請、省エネ適合性判定、長期優良）</t>
  </si>
  <si>
    <t>一般財団法人　長野県建築住宅センター</t>
  </si>
  <si>
    <t>黄色い枠内について「プルダウンメニューから選択」或いは「面積を入力」してください。</t>
  </si>
  <si>
    <t>■建築物の建築確認申請の基本手数料</t>
  </si>
  <si>
    <t>・</t>
  </si>
  <si>
    <t>特例の有無</t>
  </si>
  <si>
    <t>無</t>
  </si>
  <si>
    <t>申請面積</t>
  </si>
  <si>
    <t>㎡</t>
  </si>
  <si>
    <t>円</t>
  </si>
  <si>
    <t>■既存部分の審査が必要な場合の加算額</t>
  </si>
  <si>
    <t>既存部分の面積</t>
  </si>
  <si>
    <t>（既存と同一棟の増改築の場合に限る）</t>
  </si>
  <si>
    <t>■消防同意の手続きに係る加算額（※電子申請の場合に限る）</t>
  </si>
  <si>
    <t>消防同意の有無</t>
  </si>
  <si>
    <t>◇住宅に付属の車庫、倉庫等は消防同意は不要です、</t>
  </si>
  <si>
    <r>
      <rPr>
        <sz val="11"/>
        <color theme="1"/>
        <rFont val="ＭＳ ゴシック"/>
        <charset val="128"/>
      </rPr>
      <t>■省エネ適合への対応（建築確認の加算額又は省エネ適判申請</t>
    </r>
    <r>
      <rPr>
        <sz val="11"/>
        <rFont val="ＭＳ ゴシック"/>
        <charset val="128"/>
      </rPr>
      <t>・長期使用構造等確認申請の</t>
    </r>
    <r>
      <rPr>
        <sz val="11"/>
        <color theme="1"/>
        <rFont val="ＭＳ ゴシック"/>
        <charset val="128"/>
      </rPr>
      <t>額）</t>
    </r>
  </si>
  <si>
    <r>
      <rPr>
        <sz val="9"/>
        <color theme="1"/>
        <rFont val="ＭＳ Ｐゴシック"/>
        <charset val="128"/>
      </rPr>
      <t>◇</t>
    </r>
    <r>
      <rPr>
        <sz val="9"/>
        <color theme="1"/>
        <rFont val="游ゴシック"/>
        <charset val="128"/>
      </rPr>
      <t>申請建物が複数棟ある場合は，</t>
    </r>
    <r>
      <rPr>
        <sz val="9"/>
        <color theme="1"/>
        <rFont val="ＭＳ ゴシック"/>
        <charset val="128"/>
      </rPr>
      <t>棟ごとの算定</t>
    </r>
    <r>
      <rPr>
        <sz val="9"/>
        <color theme="1"/>
        <rFont val="游ゴシック"/>
        <charset val="128"/>
      </rPr>
      <t xml:space="preserve">となります。
</t>
    </r>
    <r>
      <rPr>
        <sz val="9"/>
        <color theme="1"/>
        <rFont val="ＭＳ Ｐゴシック"/>
        <charset val="128"/>
      </rPr>
      <t>◇</t>
    </r>
    <r>
      <rPr>
        <sz val="9"/>
        <color theme="1"/>
        <rFont val="游ゴシック"/>
        <charset val="128"/>
      </rPr>
      <t xml:space="preserve">「共同住宅等」とは ⇒ 長屋、共同住宅、寄宿舎、下宿
</t>
    </r>
    <r>
      <rPr>
        <sz val="9"/>
        <color theme="1"/>
        <rFont val="ＭＳ Ｐゴシック"/>
        <charset val="128"/>
      </rPr>
      <t>◇</t>
    </r>
    <r>
      <rPr>
        <sz val="9"/>
        <color theme="1"/>
        <rFont val="游ゴシック"/>
        <charset val="128"/>
      </rPr>
      <t>「非住宅(工場等)」⇒ ①工場、危険物の貯蔵または処理に供するもの ②水産物の増殖場若しくは養殖場 ③倉庫 ④卸売市場（</t>
    </r>
    <r>
      <rPr>
        <sz val="9"/>
        <color theme="1"/>
        <rFont val="ＭＳ ゴシック"/>
        <charset val="128"/>
      </rPr>
      <t>別紙２参照）</t>
    </r>
    <r>
      <rPr>
        <sz val="9"/>
        <color theme="1"/>
        <rFont val="游ゴシック"/>
        <charset val="128"/>
      </rPr>
      <t xml:space="preserve">　
</t>
    </r>
    <r>
      <rPr>
        <sz val="9"/>
        <color theme="1"/>
        <rFont val="ＭＳ Ｐゴシック"/>
        <charset val="128"/>
      </rPr>
      <t>◇</t>
    </r>
    <r>
      <rPr>
        <sz val="9"/>
        <color theme="1"/>
        <rFont val="游ゴシック"/>
        <charset val="128"/>
      </rPr>
      <t xml:space="preserve">省エネ義務の適用除外⇒ ①10㎡以下の新築・増改築 ②居室を有しないこと又は高い開放性を有することにより空気調和設備を設ける必要がないもの ③歴史的建造物、文化財等 ④仮設建築物等
</t>
    </r>
    <r>
      <rPr>
        <sz val="9"/>
        <color theme="1"/>
        <rFont val="ＭＳ Ｐゴシック"/>
        <charset val="128"/>
      </rPr>
      <t>◇</t>
    </r>
    <r>
      <rPr>
        <sz val="9"/>
        <color theme="1"/>
        <rFont val="游ゴシック"/>
        <charset val="128"/>
      </rPr>
      <t xml:space="preserve">外皮、一次エネともに仕様規定による場合は建築確認による審査となります。なお、非住宅は仕様規定によることは出来ません。
</t>
    </r>
    <r>
      <rPr>
        <sz val="9"/>
        <color theme="1"/>
        <rFont val="ＭＳ Ｐゴシック"/>
        <charset val="128"/>
      </rPr>
      <t>◇</t>
    </r>
    <r>
      <rPr>
        <sz val="9"/>
        <color theme="1"/>
        <rFont val="游ゴシック"/>
        <charset val="128"/>
      </rPr>
      <t>当センターへ省エネ適判を申請される場合は、建築確認併願の有無により、「省エネ適合への対応」欄で、同時又は単独を</t>
    </r>
    <r>
      <rPr>
        <sz val="9"/>
        <rFont val="游ゴシック"/>
        <charset val="128"/>
      </rPr>
      <t>選択してください。併せて</t>
    </r>
    <r>
      <rPr>
        <sz val="9"/>
        <rFont val="ＭＳ ゴシック"/>
        <charset val="128"/>
      </rPr>
      <t>「省エネ適判申請内訳」欄も項目を選択</t>
    </r>
    <r>
      <rPr>
        <sz val="9"/>
        <rFont val="游ゴシック"/>
        <charset val="128"/>
      </rPr>
      <t xml:space="preserve">してください。なお、省エネ適合に関し、他機関の省エネ適判、長期優良、住宅性能評価等を利用される場合は、「他機関で省エネ適合審査」を選択してください。
</t>
    </r>
    <r>
      <rPr>
        <sz val="9"/>
        <rFont val="ＭＳ Ｐゴシック"/>
        <charset val="128"/>
      </rPr>
      <t>◇</t>
    </r>
    <r>
      <rPr>
        <sz val="9"/>
        <rFont val="ＭＳ ゴシック"/>
        <charset val="128"/>
      </rPr>
      <t>省エネ適判を申請される場合</t>
    </r>
    <r>
      <rPr>
        <sz val="9"/>
        <rFont val="游ゴシック"/>
        <charset val="128"/>
      </rPr>
      <t>は、棟別申請部分面積は、</t>
    </r>
    <r>
      <rPr>
        <sz val="9"/>
        <rFont val="ＭＳ ゴシック"/>
        <charset val="128"/>
      </rPr>
      <t>床面積の1/20以上が常時開放された部分を除いた面積</t>
    </r>
    <r>
      <rPr>
        <sz val="9"/>
        <rFont val="游ゴシック"/>
        <charset val="128"/>
      </rPr>
      <t xml:space="preserve">となります。
</t>
    </r>
    <r>
      <rPr>
        <sz val="9"/>
        <rFont val="ＭＳ Ｐゴシック"/>
        <charset val="128"/>
      </rPr>
      <t>◇</t>
    </r>
    <r>
      <rPr>
        <sz val="9"/>
        <rFont val="游ゴシック"/>
        <charset val="128"/>
      </rPr>
      <t>併用住宅の場合は、併用部分に係る省エネ対応の選択メニューの中で住宅を含めた面積を入力してください。</t>
    </r>
    <r>
      <rPr>
        <sz val="9"/>
        <color theme="1"/>
        <rFont val="游ゴシック"/>
        <charset val="128"/>
      </rPr>
      <t xml:space="preserve">
</t>
    </r>
    <r>
      <rPr>
        <sz val="9"/>
        <color theme="1"/>
        <rFont val="ＭＳ Ｐゴシック"/>
        <charset val="128"/>
      </rPr>
      <t>◇</t>
    </r>
    <r>
      <rPr>
        <sz val="9"/>
        <color theme="1"/>
        <rFont val="游ゴシック"/>
        <charset val="128"/>
      </rPr>
      <t>当センターへ住宅性能評価を申請される場合は、別途ご相談ください。</t>
    </r>
  </si>
  <si>
    <r>
      <rPr>
        <sz val="11"/>
        <color theme="1"/>
        <rFont val="游ゴシック"/>
        <charset val="128"/>
      </rPr>
      <t>◇第</t>
    </r>
    <r>
      <rPr>
        <sz val="11"/>
        <color theme="1"/>
        <rFont val="ＭＳ ゴシック"/>
        <charset val="128"/>
      </rPr>
      <t>１</t>
    </r>
    <r>
      <rPr>
        <sz val="11"/>
        <color theme="1"/>
        <rFont val="游ゴシック"/>
        <charset val="128"/>
      </rPr>
      <t>棟</t>
    </r>
  </si>
  <si>
    <r>
      <rPr>
        <sz val="11"/>
        <color theme="1"/>
        <rFont val="游ゴシック"/>
        <charset val="128"/>
      </rPr>
      <t>◇第</t>
    </r>
    <r>
      <rPr>
        <sz val="11"/>
        <color theme="1"/>
        <rFont val="ＭＳ ゴシック"/>
        <charset val="128"/>
      </rPr>
      <t>２</t>
    </r>
    <r>
      <rPr>
        <sz val="11"/>
        <color theme="1"/>
        <rFont val="游ゴシック"/>
        <charset val="128"/>
      </rPr>
      <t>棟</t>
    </r>
  </si>
  <si>
    <r>
      <rPr>
        <sz val="11"/>
        <color theme="1"/>
        <rFont val="游ゴシック"/>
        <charset val="128"/>
      </rPr>
      <t>◇第</t>
    </r>
    <r>
      <rPr>
        <sz val="11"/>
        <color theme="1"/>
        <rFont val="ＭＳ ゴシック"/>
        <charset val="128"/>
      </rPr>
      <t>３</t>
    </r>
    <r>
      <rPr>
        <sz val="11"/>
        <color theme="1"/>
        <rFont val="游ゴシック"/>
        <charset val="128"/>
      </rPr>
      <t>棟</t>
    </r>
  </si>
  <si>
    <t>建物の用途</t>
  </si>
  <si>
    <t>棟別申請部分面積</t>
  </si>
  <si>
    <t>省エネ適合への対応</t>
  </si>
  <si>
    <t>【建築確認申請の加算】</t>
  </si>
  <si>
    <t>建築確認の加算額</t>
  </si>
  <si>
    <t>小計</t>
  </si>
  <si>
    <t>【省エネ適判の申請】</t>
  </si>
  <si>
    <t>省エネ適判申請内訳</t>
  </si>
  <si>
    <t>省エネ適判申請額</t>
  </si>
  <si>
    <t>計</t>
  </si>
  <si>
    <t>【長期使用構造等確認の申請】</t>
  </si>
  <si>
    <t>長期優良申請額</t>
  </si>
  <si>
    <t>■構造計算の審査が必要な場合の加算額</t>
  </si>
  <si>
    <r>
      <rPr>
        <sz val="9"/>
        <color theme="1"/>
        <rFont val="ＭＳ Ｐゴシック"/>
        <charset val="128"/>
      </rPr>
      <t>◇</t>
    </r>
    <r>
      <rPr>
        <sz val="9"/>
        <color theme="1"/>
        <rFont val="游ゴシック"/>
        <charset val="128"/>
      </rPr>
      <t>エキスパンジョイントで区切られている場合など、</t>
    </r>
    <r>
      <rPr>
        <sz val="9"/>
        <color theme="1"/>
        <rFont val="ＭＳ ゴシック"/>
        <charset val="128"/>
      </rPr>
      <t>構造上の独立部分ごとの適用</t>
    </r>
    <r>
      <rPr>
        <sz val="9"/>
        <color theme="1"/>
        <rFont val="游ゴシック"/>
        <charset val="128"/>
      </rPr>
      <t xml:space="preserve">となります。
</t>
    </r>
    <r>
      <rPr>
        <sz val="9"/>
        <color theme="1"/>
        <rFont val="ＭＳ Ｐゴシック"/>
        <charset val="128"/>
      </rPr>
      <t>◇</t>
    </r>
    <r>
      <rPr>
        <sz val="9"/>
        <color theme="1"/>
        <rFont val="游ゴシック"/>
        <charset val="128"/>
      </rPr>
      <t>「ルート１相当」「部分的な許容応力度計算」の定義については</t>
    </r>
    <r>
      <rPr>
        <sz val="9"/>
        <color theme="1"/>
        <rFont val="ＭＳ ゴシック"/>
        <charset val="128"/>
      </rPr>
      <t>別紙１</t>
    </r>
    <r>
      <rPr>
        <sz val="9"/>
        <color theme="1"/>
        <rFont val="游ゴシック"/>
        <charset val="128"/>
      </rPr>
      <t xml:space="preserve">を参照願います。
</t>
    </r>
    <r>
      <rPr>
        <sz val="9"/>
        <color theme="1"/>
        <rFont val="ＭＳ Ｐゴシック"/>
        <charset val="128"/>
      </rPr>
      <t>◇</t>
    </r>
    <r>
      <rPr>
        <sz val="9"/>
        <color theme="1"/>
        <rFont val="游ゴシック"/>
        <charset val="128"/>
      </rPr>
      <t>２階建ての木造住宅等で一般的な仕様規定（壁量計算、金物（N値計算含む）等）によるものは「無」となります。</t>
    </r>
  </si>
  <si>
    <r>
      <rPr>
        <sz val="11"/>
        <color theme="1"/>
        <rFont val="游ゴシック"/>
        <charset val="128"/>
      </rPr>
      <t>◇第</t>
    </r>
    <r>
      <rPr>
        <sz val="11"/>
        <color theme="1"/>
        <rFont val="ＭＳ ゴシック"/>
        <charset val="128"/>
      </rPr>
      <t>１</t>
    </r>
    <r>
      <rPr>
        <sz val="11"/>
        <color theme="1"/>
        <rFont val="游ゴシック"/>
        <charset val="128"/>
      </rPr>
      <t>棟</t>
    </r>
    <r>
      <rPr>
        <sz val="9"/>
        <color theme="1"/>
        <rFont val="游ゴシック"/>
        <charset val="128"/>
      </rPr>
      <t>(構造部分)</t>
    </r>
  </si>
  <si>
    <r>
      <rPr>
        <sz val="11"/>
        <color theme="1"/>
        <rFont val="游ゴシック"/>
        <charset val="128"/>
      </rPr>
      <t>◇第</t>
    </r>
    <r>
      <rPr>
        <sz val="11"/>
        <color theme="1"/>
        <rFont val="ＭＳ ゴシック"/>
        <charset val="128"/>
      </rPr>
      <t>２</t>
    </r>
    <r>
      <rPr>
        <sz val="11"/>
        <color theme="1"/>
        <rFont val="游ゴシック"/>
        <charset val="128"/>
      </rPr>
      <t>棟</t>
    </r>
    <r>
      <rPr>
        <sz val="9"/>
        <color theme="1"/>
        <rFont val="游ゴシック"/>
        <charset val="128"/>
      </rPr>
      <t>(構造部分)</t>
    </r>
  </si>
  <si>
    <r>
      <rPr>
        <sz val="11"/>
        <color theme="1"/>
        <rFont val="游ゴシック"/>
        <charset val="128"/>
      </rPr>
      <t>◇第</t>
    </r>
    <r>
      <rPr>
        <sz val="11"/>
        <color theme="1"/>
        <rFont val="ＭＳ ゴシック"/>
        <charset val="128"/>
      </rPr>
      <t>３</t>
    </r>
    <r>
      <rPr>
        <sz val="11"/>
        <color theme="1"/>
        <rFont val="游ゴシック"/>
        <charset val="128"/>
      </rPr>
      <t>棟</t>
    </r>
    <r>
      <rPr>
        <sz val="9"/>
        <color theme="1"/>
        <rFont val="游ゴシック"/>
        <charset val="128"/>
      </rPr>
      <t>(構造部分)</t>
    </r>
  </si>
  <si>
    <t>構造計算の種別</t>
  </si>
  <si>
    <t>構造棟別の面積</t>
  </si>
  <si>
    <t>■特別な設計方法を用いた場合の加算額</t>
  </si>
  <si>
    <r>
      <rPr>
        <sz val="9"/>
        <color theme="1"/>
        <rFont val="ＭＳ Ｐゴシック"/>
        <charset val="128"/>
      </rPr>
      <t>◇</t>
    </r>
    <r>
      <rPr>
        <sz val="9"/>
        <color theme="1"/>
        <rFont val="游ゴシック"/>
        <charset val="128"/>
      </rPr>
      <t xml:space="preserve">耐火性能検証法には、防火区画検証法を兼ねて行う場合を含みます。
</t>
    </r>
    <r>
      <rPr>
        <sz val="9"/>
        <color theme="1"/>
        <rFont val="ＭＳ Ｐゴシック"/>
        <charset val="128"/>
      </rPr>
      <t>◇</t>
    </r>
    <r>
      <rPr>
        <sz val="9"/>
        <color theme="1"/>
        <rFont val="游ゴシック"/>
        <charset val="128"/>
      </rPr>
      <t>避難安全検証法等の加算額については棟単位となります。</t>
    </r>
  </si>
  <si>
    <t>天空率による設計</t>
  </si>
  <si>
    <t>避難安全検証法等</t>
  </si>
  <si>
    <t>■バリアフリー法第14条第４項に基づく審査を要する場合の加算額</t>
  </si>
  <si>
    <r>
      <rPr>
        <sz val="9"/>
        <color theme="1"/>
        <rFont val="ＭＳ Ｐゴシック"/>
        <charset val="128"/>
      </rPr>
      <t>◇</t>
    </r>
    <r>
      <rPr>
        <sz val="9"/>
        <color theme="1"/>
        <rFont val="游ゴシック"/>
        <charset val="128"/>
      </rPr>
      <t>特別特定建築物は、バリアフリー法の「建築物移動等円滑化基準」への適合義務が生じる同法施行令第５条に掲げる建築物で、長野県福祉のまちづくり条例で対象面積の一部引き下げがあります。</t>
    </r>
  </si>
  <si>
    <t>特別特定建築物</t>
  </si>
  <si>
    <t>非該当</t>
  </si>
  <si>
    <t>【建築物に係る手数料の計】</t>
  </si>
  <si>
    <t>建築基準法に
基づく</t>
  </si>
  <si>
    <t>建築物の確認申請手数料</t>
  </si>
  <si>
    <t>建築確認申請等に係る手数料は非課税となります</t>
  </si>
  <si>
    <t>うち消費税</t>
  </si>
  <si>
    <t>建築物省エネ法に基づく</t>
  </si>
  <si>
    <t>省エネ適合性判定申請</t>
  </si>
  <si>
    <t>長期優良住宅の普及の促進に関する法律に基づく</t>
  </si>
  <si>
    <t>長期使用構造等確認申請</t>
  </si>
  <si>
    <r>
      <rPr>
        <sz val="11"/>
        <color theme="1"/>
        <rFont val="ＭＳ ゴシック"/>
        <charset val="128"/>
      </rPr>
      <t>■建築設備等に関する確認の申請手数料</t>
    </r>
    <r>
      <rPr>
        <sz val="11"/>
        <color theme="1"/>
        <rFont val="游ゴシック"/>
        <charset val="128"/>
      </rPr>
      <t>（別願申請）</t>
    </r>
  </si>
  <si>
    <r>
      <rPr>
        <sz val="9"/>
        <color theme="1"/>
        <rFont val="ＭＳ Ｐゴシック"/>
        <charset val="128"/>
      </rPr>
      <t>◇</t>
    </r>
    <r>
      <rPr>
        <sz val="9"/>
        <color theme="1"/>
        <rFont val="游ゴシック"/>
        <charset val="128"/>
      </rPr>
      <t xml:space="preserve">１基ごと、１個所ごと、１箇所ごとの申請となります。
</t>
    </r>
    <r>
      <rPr>
        <sz val="9"/>
        <color theme="1"/>
        <rFont val="ＭＳ Ｐゴシック"/>
        <charset val="128"/>
      </rPr>
      <t>◇</t>
    </r>
    <r>
      <rPr>
        <sz val="9"/>
        <color theme="1"/>
        <rFont val="游ゴシック"/>
        <charset val="128"/>
      </rPr>
      <t>以下のいずれかを満たす昇降機については建築設備としての建築確認申請は不要です。（建築物の申請への図書の添付は必要）
・籠が住戸内のみを昇降するもの
・２階以下かつ延べ面積500㎡以内の法第６条第１項第２号建築物</t>
    </r>
  </si>
  <si>
    <t>小荷物専用昇降機</t>
  </si>
  <si>
    <t>上記以外</t>
  </si>
  <si>
    <t>工作物</t>
  </si>
  <si>
    <t>メモ　別表修正の際の注意事項　面積区分は変数処理のため0.00000001を加減している　　使用関数 IFS,AND,OR,VLOOKUP</t>
  </si>
  <si>
    <t>有</t>
  </si>
  <si>
    <t>住宅</t>
  </si>
  <si>
    <t>■（別表１）建築確認申請手数料</t>
  </si>
  <si>
    <t>ルート１</t>
  </si>
  <si>
    <t>共同住宅等</t>
  </si>
  <si>
    <t>該当</t>
  </si>
  <si>
    <t>㎡を超え</t>
  </si>
  <si>
    <t>㎡以内</t>
  </si>
  <si>
    <t>特例あり</t>
  </si>
  <si>
    <t>その他</t>
  </si>
  <si>
    <t>ルート１相当</t>
  </si>
  <si>
    <t>非住宅(工場等以外)</t>
  </si>
  <si>
    <t>部分的許容応力度</t>
  </si>
  <si>
    <t>非住宅(工場等)</t>
  </si>
  <si>
    <t>ルート２</t>
  </si>
  <si>
    <t>他機関ルート３</t>
  </si>
  <si>
    <t>特例有で審査対象外</t>
  </si>
  <si>
    <t>省エネ義務の適用外</t>
  </si>
  <si>
    <t>仕様規定(建築確認で審査)</t>
  </si>
  <si>
    <t>省エネ適判同時申請</t>
  </si>
  <si>
    <t>省エネ適判単独申請</t>
  </si>
  <si>
    <t>長期優良(センター)</t>
  </si>
  <si>
    <t>他機関で省エネ適合審査</t>
  </si>
  <si>
    <t>■（別表２）建築設備等に関する確認の申請手数料</t>
  </si>
  <si>
    <t>計画変更</t>
  </si>
  <si>
    <t>仕様・計算併用法(住宅)</t>
  </si>
  <si>
    <t>標準計算法(住宅)</t>
  </si>
  <si>
    <t>モデル建物法</t>
  </si>
  <si>
    <t>モデル建物法(複数モデル)</t>
  </si>
  <si>
    <t>■（別表６、７）構造計算の審査が必要な場合の加算額</t>
  </si>
  <si>
    <t>モデル建物法(小規模版)</t>
  </si>
  <si>
    <t>ルート1及びルート1相当</t>
  </si>
  <si>
    <t>部分的な許容応力度計算</t>
  </si>
  <si>
    <t>構造適判に係る整合性審査</t>
  </si>
  <si>
    <t>標準入力法(非住宅)</t>
  </si>
  <si>
    <t>合理化措置を受ける</t>
  </si>
  <si>
    <t>■（別表８）特別な設計方法を用いた場合の加算額</t>
  </si>
  <si>
    <t>天空率による道路斜線､隣地斜線、北側斜線の設計</t>
  </si>
  <si>
    <t>避難安全検証法、耐火性能検証法による設計</t>
  </si>
  <si>
    <t>■（別表９）既存部分と同一棟に増築する場合の加算額</t>
  </si>
  <si>
    <t>■（別表１０）省エネ法に基づく特定建築行為の審査をする場合の加算額</t>
  </si>
  <si>
    <t>㎡以上</t>
  </si>
  <si>
    <t>㎡未満</t>
  </si>
  <si>
    <t>見積りによる</t>
  </si>
  <si>
    <t>■（別表１２）バリアフリー法第１４条第４項に基づく審査する場合の加算額</t>
  </si>
  <si>
    <t>　</t>
  </si>
  <si>
    <t>該当なし</t>
  </si>
  <si>
    <t>■（建築物省エネ法）建築物エネルギー消費性能適合性判定手数料（住宅）</t>
  </si>
  <si>
    <t>□建築確認と同時申請の場合</t>
  </si>
  <si>
    <t>□省エネ適判申請のみ</t>
  </si>
  <si>
    <t>仕様・計算併用法</t>
  </si>
  <si>
    <t>標準計算法</t>
  </si>
  <si>
    <t>一戸建ての住宅</t>
  </si>
  <si>
    <t>見積もりによる</t>
  </si>
  <si>
    <t>■（建築物省エネ法）建築物エネルギー消費性能適合性判定手数料（非住宅）</t>
  </si>
  <si>
    <t>標準入力法</t>
  </si>
  <si>
    <t>モデル建物法（小規模版）</t>
  </si>
  <si>
    <t>小規模モデル建物法</t>
  </si>
  <si>
    <t>工場等以外</t>
  </si>
  <si>
    <t>工場等</t>
  </si>
  <si>
    <t>■（長期優良）長期使用構造等確認（住宅）</t>
  </si>
  <si>
    <t>一戸建て住宅</t>
  </si>
  <si>
    <t>確認料金の減額</t>
  </si>
  <si>
    <r>
      <rPr>
        <sz val="9"/>
        <color theme="1"/>
        <rFont val="ＭＳ ゴシック"/>
        <charset val="128"/>
      </rPr>
      <t>建築基準法による</t>
    </r>
    <r>
      <rPr>
        <sz val="16"/>
        <color theme="1"/>
        <rFont val="ＭＳ ゴシック"/>
        <charset val="128"/>
      </rPr>
      <t>完了(中間)検査申請等　手数料算定シート</t>
    </r>
  </si>
  <si>
    <t>建築確認申請等に係る手数料は非課税となります。</t>
  </si>
  <si>
    <r>
      <rPr>
        <sz val="9"/>
        <color theme="1"/>
        <rFont val="ＭＳ Ｐゴシック"/>
        <charset val="128"/>
      </rPr>
      <t>◇</t>
    </r>
    <r>
      <rPr>
        <sz val="9"/>
        <color theme="1"/>
        <rFont val="游ゴシック"/>
        <charset val="128"/>
      </rPr>
      <t xml:space="preserve">「特例の有無」は、法第６条第１項第３号（平屋かつ200㎡未満）該当の場合は「有」を、それ以外は「無」を選択ください。
</t>
    </r>
    <r>
      <rPr>
        <sz val="9"/>
        <color theme="1"/>
        <rFont val="ＭＳ Ｐゴシック"/>
        <charset val="128"/>
      </rPr>
      <t>◇</t>
    </r>
    <r>
      <rPr>
        <sz val="9"/>
        <color theme="1"/>
        <rFont val="游ゴシック"/>
        <charset val="128"/>
      </rPr>
      <t xml:space="preserve">大規模の修繕、大規模の模様替又は移転の場合は、当該部分の面積に０．５を乗じてください。（用途変更は完了検査なし）
</t>
    </r>
    <r>
      <rPr>
        <sz val="9"/>
        <color theme="1"/>
        <rFont val="ＭＳ Ｐゴシック"/>
        <charset val="128"/>
      </rPr>
      <t>◇</t>
    </r>
    <r>
      <rPr>
        <sz val="9"/>
        <color theme="1"/>
        <rFont val="游ゴシック"/>
        <charset val="128"/>
      </rPr>
      <t>中間検査に係る申請面積は、</t>
    </r>
    <r>
      <rPr>
        <sz val="9"/>
        <color theme="1"/>
        <rFont val="ＭＳ ゴシック"/>
        <charset val="128"/>
      </rPr>
      <t>当該特定工程の面積</t>
    </r>
    <r>
      <rPr>
        <sz val="9"/>
        <color theme="1"/>
        <rFont val="游ゴシック"/>
        <charset val="128"/>
      </rPr>
      <t xml:space="preserve">となります。
</t>
    </r>
    <r>
      <rPr>
        <sz val="9"/>
        <color theme="1"/>
        <rFont val="ＭＳ Ｐゴシック"/>
        <charset val="128"/>
      </rPr>
      <t>◇</t>
    </r>
    <r>
      <rPr>
        <sz val="9"/>
        <color theme="1"/>
        <rFont val="游ゴシック"/>
        <charset val="128"/>
      </rPr>
      <t>中間検査の特定工程は、各特定行政庁のホームページ等でご確認ください。</t>
    </r>
  </si>
  <si>
    <t>検査の種別</t>
  </si>
  <si>
    <t>完了検査</t>
  </si>
  <si>
    <t>■省エネ適合検査に係る加算額</t>
  </si>
  <si>
    <r>
      <rPr>
        <sz val="9"/>
        <color theme="1"/>
        <rFont val="游ゴシック"/>
        <charset val="128"/>
      </rPr>
      <t xml:space="preserve">◇申請建物が複数棟ある場合は，棟ごとの算定となります。
</t>
    </r>
    <r>
      <rPr>
        <sz val="9"/>
        <color theme="1"/>
        <rFont val="ＭＳ Ｐゴシック"/>
        <charset val="128"/>
      </rPr>
      <t>◇</t>
    </r>
    <r>
      <rPr>
        <sz val="9"/>
        <color theme="1"/>
        <rFont val="游ゴシック"/>
        <charset val="128"/>
      </rPr>
      <t xml:space="preserve">「省エネ適判」又は「仕様規定」のいずれも対象となります。
</t>
    </r>
    <r>
      <rPr>
        <sz val="9"/>
        <color theme="1"/>
        <rFont val="ＭＳ Ｐゴシック"/>
        <charset val="128"/>
      </rPr>
      <t>◇</t>
    </r>
    <r>
      <rPr>
        <sz val="9"/>
        <color theme="1"/>
        <rFont val="游ゴシック"/>
        <charset val="128"/>
      </rPr>
      <t>面積については、</t>
    </r>
    <r>
      <rPr>
        <sz val="9"/>
        <color theme="1"/>
        <rFont val="ＭＳ ゴシック"/>
        <charset val="128"/>
      </rPr>
      <t>床面積の1/20以上が常時開放された部分を除いた面積</t>
    </r>
    <r>
      <rPr>
        <sz val="9"/>
        <color theme="1"/>
        <rFont val="游ゴシック"/>
        <charset val="128"/>
      </rPr>
      <t xml:space="preserve">となります。
</t>
    </r>
    <r>
      <rPr>
        <sz val="9"/>
        <color theme="1"/>
        <rFont val="ＭＳ Ｐゴシック"/>
        <charset val="128"/>
      </rPr>
      <t>◇</t>
    </r>
    <r>
      <rPr>
        <sz val="9"/>
        <color theme="1"/>
        <rFont val="游ゴシック"/>
        <charset val="128"/>
      </rPr>
      <t>省エネに係る軽微な変更説明書が</t>
    </r>
    <r>
      <rPr>
        <sz val="9"/>
        <color theme="1"/>
        <rFont val="ＭＳ ゴシック"/>
        <charset val="128"/>
      </rPr>
      <t>ルートCに該当する場合は、別途「軽微変更該当証明申請」の手続きが必要</t>
    </r>
    <r>
      <rPr>
        <sz val="9"/>
        <color theme="1"/>
        <rFont val="游ゴシック"/>
        <charset val="128"/>
      </rPr>
      <t xml:space="preserve">です。
</t>
    </r>
    <r>
      <rPr>
        <sz val="9"/>
        <color theme="1"/>
        <rFont val="ＭＳ Ｐゴシック"/>
        <charset val="128"/>
      </rPr>
      <t>◇</t>
    </r>
    <r>
      <rPr>
        <sz val="9"/>
        <color theme="1"/>
        <rFont val="游ゴシック"/>
        <charset val="128"/>
      </rPr>
      <t xml:space="preserve">仮使用認定の検査に併せて省エネ適合に係る検査を行った場合は、完了検査時には加算不要です。
</t>
    </r>
    <r>
      <rPr>
        <sz val="9"/>
        <color theme="1"/>
        <rFont val="ＭＳ Ｐゴシック"/>
        <charset val="128"/>
      </rPr>
      <t>◇</t>
    </r>
    <r>
      <rPr>
        <sz val="9"/>
        <color theme="1"/>
        <rFont val="游ゴシック"/>
        <charset val="128"/>
      </rPr>
      <t>省エネ義務の適用除外⇒ ①10㎡以下の新築・増改築 ②居室を有しないこと又は高い開放性を有することにより空気調和設備を設ける必要がないもの ③歴史的建造物、文化財等 ④仮設建築物等</t>
    </r>
  </si>
  <si>
    <t>完了検査の加算額</t>
  </si>
  <si>
    <t>■バリアフリー法第14条第４項に基づく検査の加算額</t>
  </si>
  <si>
    <t>建築物完了検査申請の手数料の合計</t>
  </si>
  <si>
    <t>■仮使用認定手数料</t>
  </si>
  <si>
    <r>
      <rPr>
        <sz val="9"/>
        <color theme="1"/>
        <rFont val="ＭＳ Ｐゴシック"/>
        <charset val="128"/>
      </rPr>
      <t>◇</t>
    </r>
    <r>
      <rPr>
        <sz val="9"/>
        <color theme="1"/>
        <rFont val="游ゴシック"/>
        <charset val="128"/>
      </rPr>
      <t>仮使用認定の検査に併せて省エネ適合に係る検査を行う場合は、「省エネ適合検査に係る加算額」を加算してください。</t>
    </r>
  </si>
  <si>
    <t>仮使用認定</t>
  </si>
  <si>
    <t>仮使用部分の面積</t>
  </si>
  <si>
    <r>
      <rPr>
        <sz val="11"/>
        <color theme="1"/>
        <rFont val="ＭＳ ゴシック"/>
        <charset val="128"/>
      </rPr>
      <t>■建築設備等に関する完了検査の申請手数料</t>
    </r>
    <r>
      <rPr>
        <sz val="11"/>
        <color theme="1"/>
        <rFont val="游ゴシック"/>
        <charset val="128"/>
      </rPr>
      <t>（別願申請）</t>
    </r>
  </si>
  <si>
    <r>
      <rPr>
        <sz val="9"/>
        <color theme="1"/>
        <rFont val="ＭＳ Ｐゴシック"/>
        <charset val="128"/>
      </rPr>
      <t>◇</t>
    </r>
    <r>
      <rPr>
        <sz val="9"/>
        <color theme="1"/>
        <rFont val="游ゴシック"/>
        <charset val="128"/>
      </rPr>
      <t xml:space="preserve">１基ごと、１個所ごと、１箇所ごとの申請となります。
</t>
    </r>
    <r>
      <rPr>
        <sz val="9"/>
        <color theme="1"/>
        <rFont val="ＭＳ Ｐゴシック"/>
        <charset val="128"/>
      </rPr>
      <t>◇</t>
    </r>
    <r>
      <rPr>
        <sz val="9"/>
        <color theme="1"/>
        <rFont val="游ゴシック"/>
        <charset val="128"/>
      </rPr>
      <t>以下のいずれかを満たす昇降機については建築設備としての検査手数料は不要です。（建築物の検査と併せて実施します）
・籠が住戸内のみを昇降するもの
・２階以下かつ延べ面積500㎡以内の法第６条第１項第２号建築物</t>
    </r>
  </si>
  <si>
    <t>メモ　別表修正の際の注意事項　面積区分は変数処理のため0.00000001を加減している　　使用関数 IFS,AND,VLOOKUP</t>
  </si>
  <si>
    <t>■（別表3,4）建築物に関する完了検査の申請手数料</t>
  </si>
  <si>
    <t>中間検査</t>
  </si>
  <si>
    <t>中間検査を実施した場合</t>
  </si>
  <si>
    <t>中間検査を実施した場合の完了検査</t>
  </si>
  <si>
    <t>センターで審査済</t>
  </si>
  <si>
    <t>他機関で審査済</t>
  </si>
  <si>
    <t>■（別表5）建築設備等に関する完了検査の申請手数料</t>
  </si>
  <si>
    <t>建築設備等の区分</t>
  </si>
  <si>
    <t>■（別表１3）省エネ適判または特定建築行為の審査を受けた建築物における検査の加算額</t>
  </si>
  <si>
    <t>■（別表１4）バリアフリー法第１４条第４項に基づく検査の加算額</t>
  </si>
  <si>
    <t>■（別表１5）仮使用認定手数料</t>
  </si>
  <si>
    <t>上記以外の昇降機</t>
  </si>
  <si>
    <t>令和7年4月1日適用</t>
  </si>
  <si>
    <t>長野県建築住宅センター確認検査手数料規程</t>
  </si>
  <si>
    <t>別表６　構造計算の審査が必要な場合の加算額に係る取扱いについて</t>
  </si>
  <si>
    <t>　確認検査手数料規程第２条第３項に係る別表６の注書きにおいて、別に定める審査手数料を要する構造</t>
  </si>
  <si>
    <t>計算は次のとおりとする。</t>
  </si>
  <si>
    <t>　　１　「ルート１相当」として扱うものは、表１及び表２に示すものとする。</t>
  </si>
  <si>
    <t>　　２　「部分的な許容応力度計算」として扱うものは、表３に示すものとする。</t>
  </si>
  <si>
    <t>表１　ルート1同等計算関係</t>
  </si>
  <si>
    <t>関係告示</t>
  </si>
  <si>
    <t>対象（関係条項）</t>
  </si>
  <si>
    <t>対象となる構造計算</t>
  </si>
  <si>
    <t>昭58建告1320号</t>
  </si>
  <si>
    <t>プレストレストコンクリート造　（第13・第17）</t>
  </si>
  <si>
    <t>令第81条第3項</t>
  </si>
  <si>
    <t>平13国交告1540号</t>
  </si>
  <si>
    <t>枠組壁工法又は木質プレハブ工法　（第10第1号、第2号）</t>
  </si>
  <si>
    <t>令第82条各号　等</t>
  </si>
  <si>
    <t>平13国交告1541号</t>
  </si>
  <si>
    <t>壁及び床版が枠組壁工法　（第3第2号、第3号）</t>
  </si>
  <si>
    <t>平13国交告1641号</t>
  </si>
  <si>
    <t>薄板軽量形鋼造　（第12第1号ハ）</t>
  </si>
  <si>
    <t>平14国交告410号</t>
  </si>
  <si>
    <t>アルミニウム合金造　（第1第2号）</t>
  </si>
  <si>
    <t>平14国交告474号</t>
  </si>
  <si>
    <t>特定畜舎等建築物　（第3）</t>
  </si>
  <si>
    <t>平14国交告666号</t>
  </si>
  <si>
    <t>膜構造　（第5）</t>
  </si>
  <si>
    <t>平14国交告667号</t>
  </si>
  <si>
    <t>テント倉庫建築物　（第6）</t>
  </si>
  <si>
    <t>平28国交告611号</t>
  </si>
  <si>
    <t>ＣＬＴパネル工法　（第10）</t>
  </si>
  <si>
    <t>平19国交告832号</t>
  </si>
  <si>
    <t>規則第1条の3第1項1号ロ(2)の指定による構造計算書</t>
  </si>
  <si>
    <t>法第6条第1項第4号建築物のうち法第20条第1項第3号該当（高さ13ｍ超or軒高9ｍ超）</t>
  </si>
  <si>
    <t>石造、れんが造、コンクリートブロク造、無筋コンクリート造、
その他これらに類する構造（補強コンクリートブロック造）</t>
  </si>
  <si>
    <t>特定構造計算基準を除く</t>
  </si>
  <si>
    <t>※　上表中「令第81条第3項」で大臣認定プログラムによるものは構造適判の対象</t>
  </si>
  <si>
    <t>表２　ただし書の計算等関係</t>
  </si>
  <si>
    <t>昭62建告1899号</t>
  </si>
  <si>
    <t>木造　（令第46条第2項第1号ハ、第3項ただし書、
　　　　　令第48条第1項第2号ただし書）</t>
  </si>
  <si>
    <t>鉄骨造　（令第69条）</t>
  </si>
  <si>
    <t>平12建告1349号</t>
  </si>
  <si>
    <t>木造　（令第43条第1項ただし書、第2項ただし書）</t>
  </si>
  <si>
    <t>許容応力度計算相当</t>
  </si>
  <si>
    <t>平12建告1353号</t>
  </si>
  <si>
    <t>組積造　（令第51条第1項ただし書）</t>
  </si>
  <si>
    <t>平12建告1355号</t>
  </si>
  <si>
    <t>補強コンクリートブロック造【塀】　（令第62条の8ただし書）</t>
  </si>
  <si>
    <t>平13国交告1026号</t>
  </si>
  <si>
    <t>壁式鉄筋コンクリート造
　（第6第4号ただし書、第5号イただし書・ロただし書、　
　　第7第1号ただし書、第8ただし書）</t>
  </si>
  <si>
    <t>令第82条各号</t>
  </si>
  <si>
    <t>平14国交告326号</t>
  </si>
  <si>
    <t>デッキプレート版（床版・屋根版）
　（第1ただし書、第2第1号イただし書）</t>
  </si>
  <si>
    <t>平14国交告411号</t>
  </si>
  <si>
    <t>丸太組構法
　（第1第2項）　・ 延べ面積＞300㎡　　・ 高さ＞8.5ｍ
　　　　　　　　　　・ 地階を除く階数≧2
　(第4第3項イ,ロ、第5項、第7項、第12項の各ただし書)</t>
  </si>
  <si>
    <t>平17建告566号</t>
  </si>
  <si>
    <t>既存不適格建築物に係るもの　（第2第1号、第3第1号）</t>
  </si>
  <si>
    <t>許容応力度計算相当
（特定増改築構造計算基準
　及び耐震診断基準を除く）</t>
  </si>
  <si>
    <t>表３　部分的に許容応力度等の計算で安全を確かめるもの</t>
  </si>
  <si>
    <t>昭62建告1902号</t>
  </si>
  <si>
    <t>木造　燃えしろ設計</t>
  </si>
  <si>
    <t>柱又ははりに係る計算</t>
  </si>
  <si>
    <t>平12建告1356号</t>
  </si>
  <si>
    <t>鉄骨造　令第70条防火被覆の適用除外</t>
  </si>
  <si>
    <t>常時荷重に係る計算</t>
  </si>
  <si>
    <t>平13国交告383号</t>
  </si>
  <si>
    <t>土砂災害特別警戒区域内の建築物等</t>
  </si>
  <si>
    <t>土圧耐力に係る計算</t>
  </si>
  <si>
    <t>「工場等」に該当する建築物用途区分コード表</t>
  </si>
  <si>
    <t>用途区分コード</t>
  </si>
  <si>
    <t>用途区分</t>
  </si>
  <si>
    <t>０８３４０</t>
  </si>
  <si>
    <t>工場（自動車修理工場を除く。）</t>
  </si>
  <si>
    <t>０８３５０</t>
  </si>
  <si>
    <t>自動車修理工場</t>
  </si>
  <si>
    <t>０８３６０</t>
  </si>
  <si>
    <t>危険物の貯蔵又は処理に供するもの</t>
  </si>
  <si>
    <t>０８４３０</t>
  </si>
  <si>
    <t>堆肥舎又は水産物の増殖場若しくは養殖場</t>
  </si>
  <si>
    <t>０８４９０</t>
  </si>
  <si>
    <t>自動車車庫</t>
  </si>
  <si>
    <t>０８５００</t>
  </si>
  <si>
    <t>自転車駐車場</t>
  </si>
  <si>
    <t>０８５１０</t>
  </si>
  <si>
    <t>倉庫業を営む倉庫</t>
  </si>
  <si>
    <t>０８５２０</t>
  </si>
  <si>
    <t>倉庫業を営まない倉庫</t>
  </si>
  <si>
    <t>０８６１０</t>
  </si>
  <si>
    <t>卸売市場</t>
  </si>
  <si>
    <t>０８６３０</t>
  </si>
  <si>
    <t>農産物の生産、集荷、処理又は貯蔵に供するもの</t>
  </si>
  <si>
    <t>０８６４０</t>
  </si>
  <si>
    <t>農産物の生産資材の貯蔵に供するもの</t>
  </si>
  <si>
    <t>０８６２０</t>
  </si>
  <si>
    <t>火葬場又はと畜場、汚物処理場、ごみ焼却場その他の処理施設</t>
  </si>
  <si>
    <t>（省エネ適判 ルートＣの場合の軽微変更該当証明書発行手数料）</t>
  </si>
  <si>
    <t>■省エネ適判　軽微変更該当証明書発行手数料</t>
  </si>
  <si>
    <r>
      <t>◇</t>
    </r>
    <r>
      <rPr>
        <sz val="9"/>
        <color theme="1"/>
        <rFont val="游ゴシック"/>
        <charset val="128"/>
      </rPr>
      <t>当センターで省エネ適判を受けたもののうち、省エネエネに係る設計変更に関し、</t>
    </r>
    <r>
      <rPr>
        <sz val="9"/>
        <color theme="1"/>
        <rFont val="ＭＳ ゴシック"/>
        <charset val="128"/>
      </rPr>
      <t>ルートCと判定された場合の「軽微変更該当証明書」の発行手続きに係る手数料算定シート</t>
    </r>
    <r>
      <rPr>
        <sz val="9"/>
        <color theme="1"/>
        <rFont val="游ゴシック"/>
        <charset val="128"/>
      </rPr>
      <t>です。</t>
    </r>
    <r>
      <rPr>
        <sz val="9"/>
        <color theme="1"/>
        <rFont val="ＭＳ Ｐゴシック"/>
        <charset val="128"/>
      </rPr>
      <t xml:space="preserve">
◇</t>
    </r>
    <r>
      <rPr>
        <sz val="9"/>
        <color theme="1"/>
        <rFont val="游ゴシック"/>
        <charset val="128"/>
      </rPr>
      <t>申請建物が複数棟ある場合は，</t>
    </r>
    <r>
      <rPr>
        <sz val="9"/>
        <color theme="1"/>
        <rFont val="ＭＳ ゴシック"/>
        <charset val="128"/>
      </rPr>
      <t>棟ごとの算定</t>
    </r>
    <r>
      <rPr>
        <sz val="9"/>
        <color theme="1"/>
        <rFont val="游ゴシック"/>
        <charset val="128"/>
      </rPr>
      <t xml:space="preserve">となります。また、棟別申請部分面積は、床面積の1/20以上が常時開放された部分を除いた面積となります。
</t>
    </r>
    <r>
      <rPr>
        <sz val="9"/>
        <color theme="1"/>
        <rFont val="ＭＳ Ｐゴシック"/>
        <charset val="128"/>
      </rPr>
      <t>◇</t>
    </r>
    <r>
      <rPr>
        <sz val="9"/>
        <color theme="1"/>
        <rFont val="ＭＳ ゴシック"/>
        <charset val="128"/>
      </rPr>
      <t>「変更に伴う面積の増加」欄及び「省エネ適判申請内訳」欄から、それぞれ該当項目を選択</t>
    </r>
    <r>
      <rPr>
        <sz val="9"/>
        <color theme="1"/>
        <rFont val="游ゴシック"/>
        <charset val="128"/>
      </rPr>
      <t>してください。</t>
    </r>
  </si>
  <si>
    <t>変更に伴う面積の増加</t>
  </si>
  <si>
    <t>軽微変更該当証明書申請手数料</t>
  </si>
  <si>
    <t>面積増加なし</t>
  </si>
  <si>
    <t>面積増加あり</t>
  </si>
  <si>
    <t>■（表第３－１）ルートC（面積の増加がない場合）（住宅）</t>
  </si>
  <si>
    <t>■（表第4－１）ルートC（面積の増加がある場合）（住宅）</t>
  </si>
  <si>
    <t>■（表第３－２）ルートC（面積の増加がない場合）（非住宅）</t>
  </si>
  <si>
    <t>■（表第4－２）ルートC（面積の増加がある場合）（非住宅）</t>
  </si>
  <si>
    <t>住宅性能評価又は長期使用構造等確認（変更を含む。）の審査を
センターで行う場合の省エネ適判手数料</t>
    <phoneticPr fontId="35"/>
  </si>
  <si>
    <r>
      <rPr>
        <sz val="9"/>
        <color theme="1"/>
        <rFont val="ＭＳ Ｐゴシック"/>
        <charset val="128"/>
      </rPr>
      <t>◇</t>
    </r>
    <r>
      <rPr>
        <sz val="9"/>
        <color theme="1"/>
        <rFont val="游ゴシック"/>
        <charset val="128"/>
      </rPr>
      <t>「特例の有無」は、法第６条第１項第３号（平屋かつ200㎡未満）該当の場合は「有」を、それ以外は「無」を選択ください。
　　　　　　　　　　　　 　　　　</t>
    </r>
    <r>
      <rPr>
        <sz val="9"/>
        <rFont val="游ゴシック"/>
        <charset val="128"/>
      </rPr>
      <t>　（当センターでは建築士の設計によらない建築計画の確認申請についてはお受けできません。）</t>
    </r>
    <r>
      <rPr>
        <sz val="9"/>
        <color theme="1"/>
        <rFont val="游ゴシック"/>
        <charset val="128"/>
      </rPr>
      <t xml:space="preserve">
</t>
    </r>
    <r>
      <rPr>
        <sz val="9"/>
        <color theme="1"/>
        <rFont val="ＭＳ Ｐゴシック"/>
        <charset val="128"/>
      </rPr>
      <t>◇</t>
    </r>
    <r>
      <rPr>
        <sz val="9"/>
        <color theme="1"/>
        <rFont val="游ゴシック"/>
        <charset val="128"/>
      </rPr>
      <t xml:space="preserve">特例を受けない建築物と合わせて「特例あり」建築物を申請する場合は、申請の全てを特例を受けない建築物として扱います。
</t>
    </r>
    <r>
      <rPr>
        <sz val="9"/>
        <color theme="1"/>
        <rFont val="ＭＳ Ｐゴシック"/>
        <charset val="128"/>
      </rPr>
      <t>◇</t>
    </r>
    <r>
      <rPr>
        <sz val="9"/>
        <color theme="1"/>
        <rFont val="游ゴシック"/>
        <charset val="128"/>
      </rPr>
      <t xml:space="preserve">大規模の修繕、大規模の模様替、移転又は用途変更の場合は、当該部分の面積に０．５を乗じてください。
</t>
    </r>
    <r>
      <rPr>
        <sz val="9"/>
        <color theme="1"/>
        <rFont val="ＭＳ Ｐゴシック"/>
        <charset val="128"/>
      </rPr>
      <t>◇「</t>
    </r>
    <r>
      <rPr>
        <sz val="9"/>
        <color theme="1"/>
        <rFont val="游ゴシック"/>
        <charset val="128"/>
      </rPr>
      <t>既存部分の審査が必要な場合」とは、</t>
    </r>
    <r>
      <rPr>
        <sz val="9"/>
        <color theme="1"/>
        <rFont val="ＭＳ ゴシック"/>
        <charset val="128"/>
      </rPr>
      <t>既存と同一棟で増築等を行う場合</t>
    </r>
    <r>
      <rPr>
        <sz val="9"/>
        <color theme="1"/>
        <rFont val="游ゴシック"/>
        <charset val="128"/>
      </rPr>
      <t>です。同一棟の既存部分の面積を入力してください。</t>
    </r>
    <phoneticPr fontId="35"/>
  </si>
  <si>
    <r>
      <rPr>
        <sz val="10"/>
        <color theme="1"/>
        <rFont val="游ゴシック"/>
        <family val="3"/>
        <charset val="128"/>
      </rPr>
      <t>長期優良をセンターで行う場合の合理化措置</t>
    </r>
    <r>
      <rPr>
        <sz val="9"/>
        <color theme="1"/>
        <rFont val="游ゴシック"/>
        <family val="3"/>
        <charset val="128"/>
      </rPr>
      <t>（省エネ適判通知書の交付）</t>
    </r>
    <rPh sb="2" eb="4">
      <t>ユウリョウ</t>
    </rPh>
    <rPh sb="15" eb="18">
      <t>ゴウリカ</t>
    </rPh>
    <rPh sb="18" eb="20">
      <t>ソチ</t>
    </rPh>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</si>
</sst>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 "/>
    <numFmt numFmtId="178" formatCode="#,##0.00_ "/>
  </numFmts>
  <fonts count="41" x14ac:knownFonts="1">
    <font>
      <sz val="11"/>
      <color theme="1"/>
      <name val="游ゴシック"/>
      <charset val="128"/>
      <scheme val="minor"/>
    </font>
    <font>
      <sz val="16"/>
      <color theme="1"/>
      <name val="ＭＳ ゴシック"/>
      <charset val="128"/>
    </font>
    <font>
      <sz val="12"/>
      <color theme="1"/>
      <name val="ＭＳ ゴシック"/>
      <charset val="128"/>
    </font>
    <font>
      <sz val="11"/>
      <color theme="1"/>
      <name val="ＭＳ ゴシック"/>
      <charset val="128"/>
    </font>
    <font>
      <sz val="9"/>
      <color theme="1"/>
      <name val="ＭＳ Ｐゴシック"/>
      <charset val="128"/>
    </font>
    <font>
      <sz val="9"/>
      <color theme="1"/>
      <name val="游ゴシック"/>
      <charset val="128"/>
      <scheme val="minor"/>
    </font>
    <font>
      <b/>
      <sz val="11"/>
      <color theme="1"/>
      <name val="游ゴシック"/>
      <charset val="128"/>
      <scheme val="minor"/>
    </font>
    <font>
      <b/>
      <sz val="9"/>
      <color theme="1"/>
      <name val="游ゴシック"/>
      <charset val="128"/>
      <scheme val="minor"/>
    </font>
    <font>
      <sz val="11"/>
      <color theme="1"/>
      <name val="游ゴシック"/>
      <charset val="128"/>
      <scheme val="minor"/>
    </font>
    <font>
      <sz val="9"/>
      <color theme="1"/>
      <name val="游ゴシック"/>
      <charset val="128"/>
      <scheme val="minor"/>
    </font>
    <font>
      <sz val="10"/>
      <color theme="1"/>
      <name val="ＭＳ ゴシック"/>
      <charset val="128"/>
    </font>
    <font>
      <b/>
      <sz val="14"/>
      <color theme="1"/>
      <name val="游ゴシック"/>
      <charset val="128"/>
      <scheme val="minor"/>
    </font>
    <font>
      <sz val="10"/>
      <color theme="1"/>
      <name val="游ゴシック"/>
      <charset val="128"/>
      <scheme val="minor"/>
    </font>
    <font>
      <sz val="14"/>
      <color theme="1"/>
      <name val="ＭＳ ゴシック"/>
      <charset val="128"/>
    </font>
    <font>
      <sz val="10"/>
      <color theme="1"/>
      <name val="游ゴシック"/>
      <charset val="128"/>
      <scheme val="minor"/>
    </font>
    <font>
      <sz val="11"/>
      <name val="游ゴシック"/>
      <charset val="128"/>
      <scheme val="minor"/>
    </font>
    <font>
      <sz val="11"/>
      <color theme="1"/>
      <name val="ＭＳ Ｐ明朝"/>
      <charset val="128"/>
    </font>
    <font>
      <sz val="12"/>
      <color theme="1"/>
      <name val="ＭＳ Ｐ明朝"/>
      <charset val="128"/>
    </font>
    <font>
      <sz val="11"/>
      <color theme="1"/>
      <name val="BIZ UDP明朝 Medium"/>
      <charset val="128"/>
    </font>
    <font>
      <sz val="11"/>
      <name val="BIZ UDP明朝 Medium"/>
      <charset val="128"/>
    </font>
    <font>
      <sz val="11"/>
      <name val="ＭＳ Ｐ明朝"/>
      <charset val="128"/>
    </font>
    <font>
      <sz val="10"/>
      <name val="ＭＳ Ｐ明朝"/>
      <charset val="128"/>
    </font>
    <font>
      <sz val="14"/>
      <name val="ＭＳ Ｐ明朝"/>
      <charset val="128"/>
    </font>
    <font>
      <sz val="12"/>
      <name val="ＭＳ Ｐ明朝"/>
      <charset val="128"/>
    </font>
    <font>
      <sz val="11"/>
      <color rgb="FFED0000"/>
      <name val="ＭＳ Ｐ明朝"/>
      <charset val="128"/>
    </font>
    <font>
      <sz val="8"/>
      <color theme="1"/>
      <name val="游ゴシック"/>
      <charset val="128"/>
      <scheme val="minor"/>
    </font>
    <font>
      <sz val="10"/>
      <color theme="1"/>
      <name val="Segoe UI Symbol"/>
      <family val="2"/>
    </font>
    <font>
      <sz val="9"/>
      <color theme="1"/>
      <name val="ＭＳ ゴシック"/>
      <charset val="128"/>
    </font>
    <font>
      <sz val="11"/>
      <color theme="1"/>
      <name val="游ゴシック"/>
      <charset val="134"/>
      <scheme val="minor"/>
    </font>
    <font>
      <sz val="9"/>
      <color theme="1"/>
      <name val="游ゴシック"/>
      <charset val="128"/>
    </font>
    <font>
      <sz val="11"/>
      <color theme="1"/>
      <name val="游ゴシック"/>
      <charset val="128"/>
    </font>
    <font>
      <sz val="9"/>
      <name val="游ゴシック"/>
      <charset val="128"/>
    </font>
    <font>
      <sz val="11"/>
      <name val="ＭＳ ゴシック"/>
      <charset val="128"/>
    </font>
    <font>
      <sz val="9"/>
      <name val="ＭＳ ゴシック"/>
      <charset val="128"/>
    </font>
    <font>
      <sz val="9"/>
      <name val="ＭＳ Ｐゴシック"/>
      <charset val="128"/>
    </font>
    <font>
      <sz val="6"/>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11"/>
      <color theme="1"/>
      <name val="游ゴシック"/>
      <family val="3"/>
      <charset val="128"/>
    </font>
    <font>
      <sz val="9"/>
      <color theme="1"/>
      <name val="游ゴシック"/>
      <family val="3"/>
      <charset val="128"/>
    </font>
    <font>
      <sz val="10"/>
      <color theme="1"/>
      <name val="游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theme="0" tint="-0.14996795556505021"/>
        <bgColor indexed="64"/>
      </patternFill>
    </fill>
    <fill>
      <patternFill patternType="solid">
        <fgColor rgb="FFFFFF00"/>
        <bgColor indexed="64"/>
      </patternFill>
    </fill>
    <fill>
      <patternFill patternType="solid">
        <fgColor theme="0"/>
        <bgColor indexed="64"/>
      </patternFill>
    </fill>
  </fills>
  <borders count="26">
    <border>
      <left/>
      <right/>
      <top/>
      <bottom/>
      <diagonal/>
    </border>
    <border>
      <left style="hair">
        <color auto="1"/>
      </left>
      <right/>
      <top style="hair">
        <color auto="1"/>
      </top>
      <bottom style="hair">
        <color auto="1"/>
      </bottom>
      <diagonal/>
    </border>
    <border>
      <left/>
      <right/>
      <top style="hair">
        <color auto="1"/>
      </top>
      <bottom style="hair">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ck">
        <color auto="1"/>
      </left>
      <right/>
      <top style="thick">
        <color auto="1"/>
      </top>
      <bottom/>
      <diagonal/>
    </border>
    <border>
      <left style="thick">
        <color auto="1"/>
      </left>
      <right/>
      <top/>
      <bottom style="thick">
        <color auto="1"/>
      </bottom>
      <diagonal/>
    </border>
    <border>
      <left/>
      <right style="hair">
        <color auto="1"/>
      </right>
      <top style="hair">
        <color auto="1"/>
      </top>
      <bottom style="hair">
        <color auto="1"/>
      </bottom>
      <diagonal/>
    </border>
    <border>
      <left style="mediumDashed">
        <color auto="1"/>
      </left>
      <right style="mediumDashed">
        <color auto="1"/>
      </right>
      <top style="mediumDashed">
        <color auto="1"/>
      </top>
      <bottom style="mediumDashed">
        <color auto="1"/>
      </bottom>
      <diagonal/>
    </border>
    <border>
      <left/>
      <right/>
      <top style="hair">
        <color auto="1"/>
      </top>
      <bottom/>
      <diagonal/>
    </border>
    <border>
      <left style="thick">
        <color auto="1"/>
      </left>
      <right/>
      <top/>
      <bottom/>
      <diagonal/>
    </border>
    <border>
      <left/>
      <right/>
      <top/>
      <bottom style="thin">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thick">
        <color auto="1"/>
      </left>
      <right style="thick">
        <color auto="1"/>
      </right>
      <top style="thick">
        <color auto="1"/>
      </top>
      <bottom style="thick">
        <color auto="1"/>
      </bottom>
      <diagonal/>
    </border>
    <border>
      <left style="hair">
        <color auto="1"/>
      </left>
      <right/>
      <top/>
      <bottom/>
      <diagonal/>
    </border>
    <border>
      <left/>
      <right style="thick">
        <color auto="1"/>
      </right>
      <top style="thick">
        <color auto="1"/>
      </top>
      <bottom/>
      <diagonal/>
    </border>
    <border>
      <left/>
      <right style="thick">
        <color auto="1"/>
      </right>
      <top/>
      <bottom style="thick">
        <color auto="1"/>
      </bottom>
      <diagonal/>
    </border>
    <border>
      <left/>
      <right/>
      <top/>
      <bottom style="hair">
        <color auto="1"/>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right/>
      <top style="thin">
        <color auto="1"/>
      </top>
      <bottom/>
      <diagonal/>
    </border>
  </borders>
  <cellStyleXfs count="2">
    <xf numFmtId="0" fontId="0" fillId="0" borderId="0">
      <alignment vertical="center"/>
    </xf>
    <xf numFmtId="0" fontId="28" fillId="0" borderId="0"/>
  </cellStyleXfs>
  <cellXfs count="146">
    <xf numFmtId="0" fontId="0" fillId="0" borderId="0" xfId="0">
      <alignment vertical="center"/>
    </xf>
    <xf numFmtId="0" fontId="0" fillId="2" borderId="0" xfId="0" applyFill="1">
      <alignment vertical="center"/>
    </xf>
    <xf numFmtId="0" fontId="1" fillId="0" borderId="0" xfId="0" applyFont="1">
      <alignment vertical="center"/>
    </xf>
    <xf numFmtId="0" fontId="2" fillId="3" borderId="0" xfId="0" applyFont="1" applyFill="1">
      <alignment vertical="center"/>
    </xf>
    <xf numFmtId="0" fontId="0" fillId="3" borderId="0" xfId="0" applyFill="1">
      <alignment vertical="center"/>
    </xf>
    <xf numFmtId="0" fontId="3" fillId="0" borderId="0" xfId="0" applyFont="1">
      <alignment vertical="center"/>
    </xf>
    <xf numFmtId="0" fontId="0" fillId="0" borderId="0" xfId="0" applyAlignment="1">
      <alignment horizontal="right" vertical="center"/>
    </xf>
    <xf numFmtId="0" fontId="5" fillId="0" borderId="0" xfId="0" applyFont="1" applyAlignment="1">
      <alignment vertical="top" wrapText="1"/>
    </xf>
    <xf numFmtId="0" fontId="0" fillId="0" borderId="0" xfId="0" applyAlignment="1">
      <alignment horizontal="left" vertical="center"/>
    </xf>
    <xf numFmtId="0" fontId="0" fillId="0" borderId="0" xfId="0" applyAlignment="1">
      <alignment horizontal="center" vertical="center"/>
    </xf>
    <xf numFmtId="0" fontId="6" fillId="4" borderId="3" xfId="0" applyFont="1" applyFill="1" applyBorder="1" applyAlignment="1" applyProtection="1">
      <alignment horizontal="left" vertical="center"/>
      <protection locked="0"/>
    </xf>
    <xf numFmtId="0" fontId="0" fillId="0" borderId="0" xfId="0" applyAlignment="1">
      <alignment vertical="center" shrinkToFit="1"/>
    </xf>
    <xf numFmtId="178" fontId="6" fillId="4" borderId="3" xfId="0" applyNumberFormat="1" applyFont="1" applyFill="1" applyBorder="1" applyAlignment="1" applyProtection="1">
      <alignment vertical="center" shrinkToFit="1"/>
      <protection locked="0"/>
    </xf>
    <xf numFmtId="0" fontId="7" fillId="4" borderId="3" xfId="0" applyFont="1" applyFill="1" applyBorder="1" applyProtection="1">
      <alignment vertical="center"/>
      <protection locked="0"/>
    </xf>
    <xf numFmtId="177" fontId="8" fillId="0" borderId="0" xfId="0" applyNumberFormat="1" applyFont="1" applyAlignment="1">
      <alignment vertical="center" shrinkToFit="1"/>
    </xf>
    <xf numFmtId="0" fontId="9" fillId="0" borderId="0" xfId="0" applyFont="1" applyAlignment="1">
      <alignment vertical="center" shrinkToFit="1"/>
    </xf>
    <xf numFmtId="0" fontId="9" fillId="0" borderId="0" xfId="0" applyFont="1" applyAlignment="1">
      <alignment vertical="top" wrapText="1"/>
    </xf>
    <xf numFmtId="177" fontId="8" fillId="0" borderId="4" xfId="0" applyNumberFormat="1" applyFont="1" applyBorder="1" applyAlignment="1">
      <alignment vertical="center" shrinkToFit="1"/>
    </xf>
    <xf numFmtId="0" fontId="12" fillId="0" borderId="0" xfId="0" applyFont="1" applyAlignment="1">
      <alignment horizontal="right" vertical="center"/>
    </xf>
    <xf numFmtId="0" fontId="12" fillId="0" borderId="0" xfId="0" applyFont="1" applyAlignment="1">
      <alignment horizontal="right"/>
    </xf>
    <xf numFmtId="0" fontId="9" fillId="0" borderId="0" xfId="0" applyFont="1" applyAlignment="1">
      <alignment vertical="center" wrapText="1"/>
    </xf>
    <xf numFmtId="177" fontId="8" fillId="0" borderId="8" xfId="0" applyNumberFormat="1" applyFont="1" applyBorder="1" applyAlignment="1">
      <alignment vertical="center" shrinkToFit="1"/>
    </xf>
    <xf numFmtId="0" fontId="13" fillId="0" borderId="0" xfId="0" applyFont="1" applyAlignment="1">
      <alignment horizontal="left"/>
    </xf>
    <xf numFmtId="0" fontId="5" fillId="0" borderId="0" xfId="0" applyFont="1" applyAlignment="1">
      <alignment horizontal="left"/>
    </xf>
    <xf numFmtId="177" fontId="0" fillId="0" borderId="4" xfId="0" applyNumberFormat="1" applyBorder="1">
      <alignment vertical="center"/>
    </xf>
    <xf numFmtId="0" fontId="0" fillId="0" borderId="12" xfId="0" applyBorder="1" applyAlignment="1">
      <alignment horizontal="center" vertical="center" shrinkToFit="1"/>
    </xf>
    <xf numFmtId="0" fontId="0" fillId="0" borderId="12" xfId="0" applyBorder="1" applyAlignment="1">
      <alignment vertical="center" shrinkToFit="1"/>
    </xf>
    <xf numFmtId="176" fontId="0" fillId="0" borderId="12" xfId="0" applyNumberFormat="1" applyBorder="1">
      <alignment vertical="center"/>
    </xf>
    <xf numFmtId="0" fontId="0" fillId="0" borderId="12" xfId="0" applyBorder="1">
      <alignment vertical="center"/>
    </xf>
    <xf numFmtId="177" fontId="0" fillId="0" borderId="12" xfId="0" applyNumberFormat="1" applyBorder="1">
      <alignment vertical="center"/>
    </xf>
    <xf numFmtId="176" fontId="0" fillId="0" borderId="12" xfId="0" applyNumberFormat="1" applyBorder="1" applyAlignment="1">
      <alignment vertical="center" shrinkToFit="1"/>
    </xf>
    <xf numFmtId="0" fontId="0" fillId="0" borderId="12" xfId="0" applyBorder="1" applyAlignment="1">
      <alignment horizontal="center" vertical="center"/>
    </xf>
    <xf numFmtId="177" fontId="15" fillId="0" borderId="12" xfId="0" applyNumberFormat="1" applyFont="1" applyBorder="1">
      <alignment vertical="center"/>
    </xf>
    <xf numFmtId="0" fontId="16" fillId="0" borderId="0" xfId="1" applyFont="1" applyAlignment="1">
      <alignment vertical="center"/>
    </xf>
    <xf numFmtId="0" fontId="17" fillId="0" borderId="0" xfId="1" applyFont="1" applyAlignment="1">
      <alignment vertical="center"/>
    </xf>
    <xf numFmtId="0" fontId="18" fillId="0" borderId="0" xfId="1" applyFont="1" applyAlignment="1">
      <alignment vertical="center"/>
    </xf>
    <xf numFmtId="0" fontId="19" fillId="0" borderId="0" xfId="1" applyFont="1" applyAlignment="1">
      <alignment vertical="center"/>
    </xf>
    <xf numFmtId="0" fontId="20" fillId="0" borderId="0" xfId="1" applyFont="1" applyAlignment="1">
      <alignment vertical="center"/>
    </xf>
    <xf numFmtId="0" fontId="21" fillId="0" borderId="0" xfId="1" applyFont="1" applyAlignment="1">
      <alignment horizontal="right" vertical="center"/>
    </xf>
    <xf numFmtId="0" fontId="23" fillId="0" borderId="0" xfId="1" applyFont="1" applyAlignment="1">
      <alignment vertical="center"/>
    </xf>
    <xf numFmtId="0" fontId="23" fillId="0" borderId="0" xfId="1" applyFont="1" applyAlignment="1">
      <alignment horizontal="right" vertical="center"/>
    </xf>
    <xf numFmtId="0" fontId="23" fillId="0" borderId="4" xfId="1" applyFont="1" applyBorder="1" applyAlignment="1">
      <alignment horizontal="center" vertical="center"/>
    </xf>
    <xf numFmtId="0" fontId="23" fillId="0" borderId="4" xfId="1" applyFont="1" applyBorder="1" applyAlignment="1">
      <alignment vertical="center"/>
    </xf>
    <xf numFmtId="0" fontId="23" fillId="0" borderId="4" xfId="1" applyFont="1" applyBorder="1" applyAlignment="1">
      <alignment vertical="center" wrapText="1"/>
    </xf>
    <xf numFmtId="0" fontId="24" fillId="0" borderId="0" xfId="1" applyFont="1" applyAlignment="1">
      <alignment vertical="center"/>
    </xf>
    <xf numFmtId="0" fontId="5" fillId="0" borderId="0" xfId="0" applyFont="1" applyAlignment="1">
      <alignment horizontal="left" vertical="top" wrapText="1"/>
    </xf>
    <xf numFmtId="0" fontId="6" fillId="4" borderId="3" xfId="0" applyFont="1" applyFill="1" applyBorder="1" applyAlignment="1" applyProtection="1">
      <alignment horizontal="center" vertical="center"/>
      <protection locked="0"/>
    </xf>
    <xf numFmtId="177" fontId="8" fillId="0" borderId="8" xfId="0" applyNumberFormat="1" applyFont="1" applyBorder="1">
      <alignment vertical="center"/>
    </xf>
    <xf numFmtId="0" fontId="7" fillId="4" borderId="3" xfId="0" applyFont="1" applyFill="1" applyBorder="1" applyAlignment="1" applyProtection="1">
      <alignment horizontal="left" vertical="center"/>
      <protection locked="0"/>
    </xf>
    <xf numFmtId="0" fontId="9" fillId="0" borderId="0" xfId="0" applyFont="1" applyAlignment="1">
      <alignment horizontal="left" vertical="top" wrapText="1"/>
    </xf>
    <xf numFmtId="177" fontId="6" fillId="0" borderId="0" xfId="0" applyNumberFormat="1" applyFont="1" applyAlignment="1">
      <alignment vertical="center" shrinkToFit="1"/>
    </xf>
    <xf numFmtId="0" fontId="0" fillId="0" borderId="0" xfId="0" applyAlignment="1">
      <alignment horizontal="left" vertical="center" shrinkToFit="1"/>
    </xf>
    <xf numFmtId="177" fontId="8" fillId="0" borderId="0" xfId="0" applyNumberFormat="1" applyFont="1">
      <alignment vertical="center"/>
    </xf>
    <xf numFmtId="177" fontId="6" fillId="0" borderId="0" xfId="0" applyNumberFormat="1" applyFont="1">
      <alignment vertical="center"/>
    </xf>
    <xf numFmtId="0" fontId="1" fillId="3" borderId="0" xfId="0" applyFont="1" applyFill="1" applyAlignment="1">
      <alignment horizontal="left" vertical="center"/>
    </xf>
    <xf numFmtId="0" fontId="0" fillId="0" borderId="0" xfId="0" applyAlignment="1">
      <alignment horizontal="center" vertical="center" shrinkToFit="1"/>
    </xf>
    <xf numFmtId="177" fontId="6" fillId="0" borderId="15" xfId="0" applyNumberFormat="1" applyFont="1" applyBorder="1" applyAlignment="1">
      <alignment vertical="center" shrinkToFit="1"/>
    </xf>
    <xf numFmtId="177" fontId="6" fillId="0" borderId="15" xfId="0" applyNumberFormat="1" applyFont="1" applyBorder="1">
      <alignment vertical="center"/>
    </xf>
    <xf numFmtId="0" fontId="0" fillId="0" borderId="0" xfId="0" applyAlignment="1">
      <alignment horizontal="center" vertical="center" wrapText="1"/>
    </xf>
    <xf numFmtId="0" fontId="9" fillId="0" borderId="16" xfId="0" applyFont="1" applyBorder="1" applyAlignment="1">
      <alignment vertical="top" wrapText="1"/>
    </xf>
    <xf numFmtId="0" fontId="9" fillId="0" borderId="0" xfId="0" applyFont="1" applyAlignment="1">
      <alignment vertical="top"/>
    </xf>
    <xf numFmtId="0" fontId="14" fillId="0" borderId="1" xfId="0" applyFont="1" applyBorder="1" applyAlignment="1">
      <alignment horizontal="right" vertical="center"/>
    </xf>
    <xf numFmtId="0" fontId="14" fillId="0" borderId="7" xfId="0" applyFont="1" applyBorder="1" applyAlignment="1">
      <alignment horizontal="right" vertical="center"/>
    </xf>
    <xf numFmtId="0" fontId="14" fillId="0" borderId="12" xfId="0" applyFont="1" applyBorder="1" applyAlignment="1">
      <alignment horizontal="center" vertical="center"/>
    </xf>
    <xf numFmtId="0" fontId="25" fillId="0" borderId="12" xfId="0" applyFont="1" applyBorder="1" applyAlignment="1">
      <alignment vertical="center" wrapText="1"/>
    </xf>
    <xf numFmtId="0" fontId="12" fillId="0" borderId="0" xfId="0" applyFont="1" applyAlignment="1">
      <alignment horizontal="center" vertical="center"/>
    </xf>
    <xf numFmtId="177" fontId="14" fillId="0" borderId="1" xfId="0" applyNumberFormat="1" applyFont="1" applyBorder="1">
      <alignment vertical="center"/>
    </xf>
    <xf numFmtId="177" fontId="14" fillId="0" borderId="7" xfId="0" applyNumberFormat="1" applyFont="1" applyBorder="1">
      <alignment vertical="center"/>
    </xf>
    <xf numFmtId="177" fontId="14" fillId="0" borderId="12" xfId="0" applyNumberFormat="1" applyFont="1" applyBorder="1">
      <alignment vertical="center"/>
    </xf>
    <xf numFmtId="177" fontId="0" fillId="0" borderId="1" xfId="0" applyNumberFormat="1" applyBorder="1">
      <alignment vertical="center"/>
    </xf>
    <xf numFmtId="177" fontId="0" fillId="0" borderId="7" xfId="0" applyNumberFormat="1" applyBorder="1">
      <alignment vertical="center"/>
    </xf>
    <xf numFmtId="177" fontId="0" fillId="0" borderId="0" xfId="0" applyNumberFormat="1">
      <alignment vertical="center"/>
    </xf>
    <xf numFmtId="177" fontId="0" fillId="0" borderId="12" xfId="0" applyNumberFormat="1" applyBorder="1" applyAlignment="1">
      <alignment horizontal="right" vertical="center" shrinkToFit="1"/>
    </xf>
    <xf numFmtId="177" fontId="0" fillId="0" borderId="12" xfId="0" applyNumberFormat="1" applyBorder="1" applyAlignment="1">
      <alignment horizontal="right" vertical="center"/>
    </xf>
    <xf numFmtId="177" fontId="0" fillId="0" borderId="12" xfId="0" applyNumberFormat="1" applyBorder="1" applyAlignment="1">
      <alignment vertical="center" shrinkToFit="1"/>
    </xf>
    <xf numFmtId="177" fontId="26" fillId="0" borderId="1" xfId="0" applyNumberFormat="1" applyFont="1" applyBorder="1">
      <alignment vertical="center"/>
    </xf>
    <xf numFmtId="176" fontId="14" fillId="0" borderId="12" xfId="0" applyNumberFormat="1" applyFont="1" applyBorder="1">
      <alignment vertical="center"/>
    </xf>
    <xf numFmtId="177" fontId="12" fillId="0" borderId="0" xfId="0" applyNumberFormat="1" applyFont="1" applyAlignment="1">
      <alignment horizontal="center" vertical="center"/>
    </xf>
    <xf numFmtId="0" fontId="12" fillId="0" borderId="0" xfId="0" applyFont="1">
      <alignment vertical="center"/>
    </xf>
    <xf numFmtId="0" fontId="10" fillId="0" borderId="0" xfId="0" applyFont="1">
      <alignment vertical="center"/>
    </xf>
    <xf numFmtId="0" fontId="8" fillId="0" borderId="0" xfId="0" applyFont="1" applyAlignment="1">
      <alignment horizontal="left" vertical="center"/>
    </xf>
    <xf numFmtId="177" fontId="8" fillId="0" borderId="4" xfId="0" applyNumberFormat="1" applyFont="1" applyBorder="1">
      <alignment vertical="center"/>
    </xf>
    <xf numFmtId="0" fontId="12" fillId="0" borderId="0" xfId="0" applyFont="1" applyAlignment="1">
      <alignment vertical="center" shrinkToFit="1"/>
    </xf>
    <xf numFmtId="0" fontId="6" fillId="0" borderId="0" xfId="0" applyFont="1" applyAlignment="1">
      <alignment horizontal="center" vertical="center"/>
    </xf>
    <xf numFmtId="0" fontId="5" fillId="0" borderId="16" xfId="0" applyFont="1" applyBorder="1" applyAlignment="1">
      <alignment vertical="top" wrapText="1"/>
    </xf>
    <xf numFmtId="0" fontId="13" fillId="0" borderId="0" xfId="0" applyFont="1">
      <alignment vertical="center"/>
    </xf>
    <xf numFmtId="0" fontId="25" fillId="0" borderId="12" xfId="0" applyFont="1" applyBorder="1" applyAlignment="1">
      <alignment horizontal="center" vertical="center" wrapText="1"/>
    </xf>
    <xf numFmtId="0" fontId="0" fillId="0" borderId="1" xfId="0" applyBorder="1">
      <alignment vertical="center"/>
    </xf>
    <xf numFmtId="0" fontId="0" fillId="0" borderId="2" xfId="0" applyBorder="1">
      <alignment vertical="center"/>
    </xf>
    <xf numFmtId="0" fontId="0" fillId="0" borderId="12" xfId="0" applyBorder="1" applyAlignment="1">
      <alignment horizontal="center" vertical="center" wrapText="1"/>
    </xf>
    <xf numFmtId="0" fontId="0" fillId="0" borderId="7" xfId="0" applyBorder="1">
      <alignment vertical="center"/>
    </xf>
    <xf numFmtId="177" fontId="0" fillId="0" borderId="12" xfId="0" applyNumberFormat="1" applyBorder="1" applyAlignment="1">
      <alignment horizontal="center" vertical="center" shrinkToFit="1"/>
    </xf>
    <xf numFmtId="177" fontId="0" fillId="0" borderId="12" xfId="0" applyNumberFormat="1" applyBorder="1" applyAlignment="1">
      <alignment horizontal="center" vertical="center"/>
    </xf>
    <xf numFmtId="0" fontId="9" fillId="0" borderId="12" xfId="0" applyFont="1" applyBorder="1" applyAlignment="1">
      <alignment horizontal="center" vertical="center"/>
    </xf>
    <xf numFmtId="177" fontId="9" fillId="0" borderId="12" xfId="0" applyNumberFormat="1" applyFont="1" applyBorder="1">
      <alignment vertical="center"/>
    </xf>
    <xf numFmtId="176" fontId="0" fillId="0" borderId="0" xfId="0" applyNumberFormat="1">
      <alignment vertical="center"/>
    </xf>
    <xf numFmtId="176" fontId="0" fillId="0" borderId="0" xfId="0" applyNumberFormat="1" applyAlignment="1">
      <alignment vertical="center" shrinkToFit="1"/>
    </xf>
    <xf numFmtId="0" fontId="37" fillId="4" borderId="3" xfId="0" applyFont="1" applyFill="1" applyBorder="1" applyProtection="1">
      <alignment vertical="center"/>
      <protection locked="0"/>
    </xf>
    <xf numFmtId="0" fontId="38" fillId="0" borderId="0" xfId="0" applyFont="1" applyAlignment="1">
      <alignment horizontal="left" vertical="center"/>
    </xf>
    <xf numFmtId="0" fontId="39" fillId="0" borderId="1" xfId="0" applyFont="1" applyBorder="1" applyAlignment="1">
      <alignment horizontal="left" vertical="top" wrapText="1"/>
    </xf>
    <xf numFmtId="0" fontId="5" fillId="0" borderId="2" xfId="0" applyFont="1" applyBorder="1" applyAlignment="1">
      <alignment horizontal="left" vertical="top" wrapText="1"/>
    </xf>
    <xf numFmtId="0" fontId="5" fillId="0" borderId="7" xfId="0" applyFont="1" applyBorder="1" applyAlignment="1">
      <alignment horizontal="left" vertical="top" wrapText="1"/>
    </xf>
    <xf numFmtId="0" fontId="5" fillId="0" borderId="1" xfId="0" applyFont="1" applyBorder="1" applyAlignment="1">
      <alignment horizontal="left" vertical="top" wrapText="1"/>
    </xf>
    <xf numFmtId="177" fontId="0" fillId="0" borderId="12" xfId="0" applyNumberFormat="1" applyBorder="1" applyAlignment="1">
      <alignment horizontal="left" vertical="center"/>
    </xf>
    <xf numFmtId="0" fontId="0" fillId="0" borderId="12" xfId="0" applyBorder="1" applyAlignment="1">
      <alignment horizontal="left" vertical="center"/>
    </xf>
    <xf numFmtId="177" fontId="0" fillId="0" borderId="12" xfId="0" applyNumberFormat="1" applyBorder="1" applyAlignment="1">
      <alignment horizontal="left" vertical="center" wrapText="1"/>
    </xf>
    <xf numFmtId="0" fontId="13" fillId="3" borderId="0" xfId="0" applyFont="1" applyFill="1" applyAlignment="1">
      <alignment horizontal="center" vertical="center" shrinkToFit="1"/>
    </xf>
    <xf numFmtId="0" fontId="12" fillId="0" borderId="20" xfId="0" applyFont="1" applyBorder="1" applyAlignment="1">
      <alignment horizontal="left" vertical="center" wrapText="1"/>
    </xf>
    <xf numFmtId="0" fontId="12" fillId="0" borderId="21" xfId="0" applyFont="1" applyBorder="1" applyAlignment="1">
      <alignment horizontal="left" vertical="center" wrapText="1"/>
    </xf>
    <xf numFmtId="0" fontId="12" fillId="0" borderId="16" xfId="0" applyFont="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1" fillId="3" borderId="0" xfId="0" applyFont="1" applyFill="1" applyAlignment="1">
      <alignment horizontal="center" vertical="center" shrinkToFit="1"/>
    </xf>
    <xf numFmtId="0" fontId="13" fillId="0" borderId="10" xfId="0" applyFont="1" applyBorder="1" applyAlignment="1">
      <alignment horizontal="left"/>
    </xf>
    <xf numFmtId="0" fontId="9" fillId="0" borderId="9" xfId="0" applyFont="1" applyBorder="1" applyAlignment="1">
      <alignment horizontal="left"/>
    </xf>
    <xf numFmtId="0" fontId="9" fillId="0" borderId="11" xfId="0" applyFont="1" applyBorder="1" applyAlignment="1">
      <alignment horizontal="left"/>
    </xf>
    <xf numFmtId="0" fontId="9" fillId="0" borderId="25" xfId="0" applyFont="1" applyBorder="1" applyAlignment="1">
      <alignment horizontal="left"/>
    </xf>
    <xf numFmtId="0" fontId="10" fillId="5" borderId="0" xfId="0" applyFont="1" applyFill="1" applyAlignment="1">
      <alignment horizontal="center" vertical="center" wrapText="1"/>
    </xf>
    <xf numFmtId="0" fontId="27" fillId="5" borderId="0" xfId="0" applyFont="1" applyFill="1" applyAlignment="1">
      <alignment horizontal="center" wrapText="1"/>
    </xf>
    <xf numFmtId="177" fontId="11" fillId="0" borderId="5" xfId="0" applyNumberFormat="1" applyFont="1" applyBorder="1" applyAlignment="1">
      <alignment horizontal="right"/>
    </xf>
    <xf numFmtId="177" fontId="11" fillId="0" borderId="6" xfId="0" applyNumberFormat="1" applyFont="1" applyBorder="1" applyAlignment="1">
      <alignment horizontal="right"/>
    </xf>
    <xf numFmtId="0" fontId="14" fillId="0" borderId="12" xfId="0" applyFont="1" applyBorder="1" applyAlignment="1">
      <alignment horizontal="right" vertical="center"/>
    </xf>
    <xf numFmtId="0" fontId="0" fillId="0" borderId="12" xfId="0" applyBorder="1" applyAlignment="1">
      <alignment horizontal="center" vertical="center" shrinkToFit="1"/>
    </xf>
    <xf numFmtId="0" fontId="0" fillId="0" borderId="1" xfId="0" applyBorder="1" applyAlignment="1">
      <alignment horizontal="center" vertical="center"/>
    </xf>
    <xf numFmtId="0" fontId="0" fillId="0" borderId="7" xfId="0" applyBorder="1" applyAlignment="1">
      <alignment horizontal="center" vertical="center"/>
    </xf>
    <xf numFmtId="0" fontId="0" fillId="0" borderId="12" xfId="0" applyBorder="1" applyAlignment="1">
      <alignment horizontal="center" vertical="center"/>
    </xf>
    <xf numFmtId="0" fontId="0" fillId="0" borderId="1" xfId="0" applyBorder="1" applyAlignment="1">
      <alignment horizontal="center" vertical="center" shrinkToFit="1"/>
    </xf>
    <xf numFmtId="0" fontId="0" fillId="0" borderId="7" xfId="0" applyBorder="1" applyAlignment="1">
      <alignment horizontal="center" vertical="center" shrinkToFit="1"/>
    </xf>
    <xf numFmtId="176" fontId="36" fillId="0" borderId="12" xfId="0" applyNumberFormat="1" applyFont="1" applyBorder="1" applyAlignment="1">
      <alignment horizontal="center" vertical="center" wrapText="1"/>
    </xf>
    <xf numFmtId="0" fontId="9" fillId="0" borderId="0" xfId="0" applyFont="1" applyAlignment="1">
      <alignment horizontal="right" vertical="center" wrapText="1"/>
    </xf>
    <xf numFmtId="0" fontId="9" fillId="0" borderId="1" xfId="0" applyFont="1" applyBorder="1" applyAlignment="1">
      <alignment horizontal="left" vertical="top" wrapText="1"/>
    </xf>
    <xf numFmtId="0" fontId="9" fillId="0" borderId="2" xfId="0" applyFont="1" applyBorder="1" applyAlignment="1">
      <alignment horizontal="left" vertical="top" wrapText="1"/>
    </xf>
    <xf numFmtId="0" fontId="9" fillId="0" borderId="7" xfId="0" applyFont="1" applyBorder="1" applyAlignment="1">
      <alignment horizontal="left" vertical="top" wrapText="1"/>
    </xf>
    <xf numFmtId="177" fontId="11" fillId="3" borderId="5" xfId="0" applyNumberFormat="1" applyFont="1" applyFill="1" applyBorder="1" applyAlignment="1">
      <alignment horizontal="right"/>
    </xf>
    <xf numFmtId="177" fontId="11" fillId="3" borderId="17" xfId="0" applyNumberFormat="1" applyFont="1" applyFill="1" applyBorder="1" applyAlignment="1">
      <alignment horizontal="right"/>
    </xf>
    <xf numFmtId="177" fontId="11" fillId="3" borderId="6" xfId="0" applyNumberFormat="1" applyFont="1" applyFill="1" applyBorder="1" applyAlignment="1">
      <alignment horizontal="right"/>
    </xf>
    <xf numFmtId="177" fontId="11" fillId="3" borderId="18" xfId="0" applyNumberFormat="1" applyFont="1" applyFill="1" applyBorder="1" applyAlignment="1">
      <alignment horizontal="right"/>
    </xf>
    <xf numFmtId="0" fontId="14" fillId="0" borderId="19" xfId="0" applyFont="1" applyBorder="1" applyAlignment="1">
      <alignment horizontal="center" vertical="center"/>
    </xf>
    <xf numFmtId="0" fontId="22" fillId="0" borderId="0" xfId="1" applyFont="1" applyAlignment="1">
      <alignment horizontal="center" vertical="center"/>
    </xf>
    <xf numFmtId="0" fontId="23" fillId="0" borderId="4" xfId="1" applyFont="1" applyBorder="1" applyAlignment="1">
      <alignment horizontal="left" vertical="center"/>
    </xf>
    <xf numFmtId="0" fontId="3" fillId="0" borderId="12" xfId="0" applyFont="1" applyBorder="1" applyAlignment="1">
      <alignment horizontal="center" vertical="center"/>
    </xf>
    <xf numFmtId="49" fontId="0" fillId="0" borderId="12" xfId="0" applyNumberFormat="1" applyBorder="1" applyAlignment="1">
      <alignment horizontal="center" vertical="center"/>
    </xf>
    <xf numFmtId="0" fontId="4" fillId="0" borderId="1" xfId="0" applyFont="1" applyBorder="1" applyAlignment="1">
      <alignment horizontal="left" vertical="top" wrapText="1"/>
    </xf>
    <xf numFmtId="0" fontId="14" fillId="0" borderId="13" xfId="0" applyFont="1" applyBorder="1" applyAlignment="1">
      <alignment horizontal="right" vertical="center"/>
    </xf>
    <xf numFmtId="0" fontId="14" fillId="0" borderId="14" xfId="0" applyFont="1" applyBorder="1" applyAlignment="1">
      <alignment horizontal="right" vertical="center"/>
    </xf>
  </cellXfs>
  <cellStyles count="2">
    <cellStyle name="標準" xfId="0" builtinId="0"/>
    <cellStyle name="標準 2" xfId="1" xr:uid="{00000000-0005-0000-0000-00003100000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D186"/>
  <sheetViews>
    <sheetView tabSelected="1" view="pageBreakPreview" zoomScaleNormal="100" zoomScaleSheetLayoutView="100" workbookViewId="0">
      <selection activeCell="M1" sqref="M1"/>
    </sheetView>
  </sheetViews>
  <sheetFormatPr defaultColWidth="9" defaultRowHeight="18.75" x14ac:dyDescent="0.4"/>
  <cols>
    <col min="1" max="1" width="4.875" customWidth="1"/>
    <col min="2" max="2" width="2.625" customWidth="1"/>
    <col min="3" max="3" width="15.125" customWidth="1"/>
    <col min="4" max="4" width="14.625" customWidth="1"/>
    <col min="5" max="5" width="4.875" customWidth="1"/>
    <col min="6" max="6" width="14.625" customWidth="1"/>
    <col min="7" max="7" width="4.875" customWidth="1"/>
    <col min="8" max="8" width="14.625" customWidth="1"/>
    <col min="9" max="9" width="4.875" customWidth="1"/>
    <col min="10" max="10" width="14.75" customWidth="1"/>
    <col min="11" max="11" width="6.5" customWidth="1"/>
    <col min="12" max="12" width="0.75" customWidth="1"/>
    <col min="13" max="13" width="19.375" customWidth="1"/>
    <col min="18" max="18" width="9.375" customWidth="1"/>
    <col min="25" max="25" width="9.375" customWidth="1"/>
  </cols>
  <sheetData>
    <row r="1" spans="2:13" ht="27" customHeight="1" x14ac:dyDescent="0.4">
      <c r="C1" s="2" t="s">
        <v>0</v>
      </c>
      <c r="K1" s="18" t="s">
        <v>1</v>
      </c>
    </row>
    <row r="2" spans="2:13" ht="37.5" customHeight="1" x14ac:dyDescent="0.4">
      <c r="C2" s="2" t="s">
        <v>2</v>
      </c>
    </row>
    <row r="3" spans="2:13" ht="17.100000000000001" customHeight="1" x14ac:dyDescent="0.35">
      <c r="C3" s="2"/>
      <c r="K3" s="19" t="s">
        <v>3</v>
      </c>
    </row>
    <row r="4" spans="2:13" ht="17.100000000000001" customHeight="1" x14ac:dyDescent="0.4">
      <c r="B4" s="3" t="s">
        <v>4</v>
      </c>
      <c r="C4" s="4"/>
      <c r="D4" s="4"/>
      <c r="E4" s="4"/>
      <c r="F4" s="4"/>
      <c r="G4" s="4"/>
      <c r="H4" s="4"/>
      <c r="I4" s="4"/>
      <c r="J4" s="4"/>
      <c r="K4" s="4"/>
    </row>
    <row r="5" spans="2:13" ht="18.75" customHeight="1" x14ac:dyDescent="0.4">
      <c r="I5" s="20"/>
      <c r="J5" s="20"/>
      <c r="K5" s="20"/>
    </row>
    <row r="6" spans="2:13" ht="17.100000000000001" customHeight="1" x14ac:dyDescent="0.4">
      <c r="B6" s="5" t="s">
        <v>5</v>
      </c>
      <c r="I6" s="7"/>
      <c r="J6" s="7"/>
      <c r="K6" s="7"/>
      <c r="L6" s="7"/>
      <c r="M6" s="7"/>
    </row>
    <row r="7" spans="2:13" ht="81.75" customHeight="1" x14ac:dyDescent="0.4">
      <c r="C7" s="99" t="s">
        <v>264</v>
      </c>
      <c r="D7" s="100"/>
      <c r="E7" s="100"/>
      <c r="F7" s="100"/>
      <c r="G7" s="100"/>
      <c r="H7" s="100"/>
      <c r="I7" s="100"/>
      <c r="J7" s="100"/>
      <c r="K7" s="101"/>
      <c r="L7" s="7"/>
      <c r="M7" s="7"/>
    </row>
    <row r="8" spans="2:13" ht="7.5" customHeight="1" x14ac:dyDescent="0.4">
      <c r="C8" s="7"/>
      <c r="D8" s="7"/>
      <c r="E8" s="7"/>
      <c r="F8" s="7"/>
      <c r="G8" s="7"/>
      <c r="H8" s="7"/>
      <c r="I8" s="7"/>
      <c r="J8" s="7"/>
      <c r="K8" s="7"/>
      <c r="L8" s="7"/>
      <c r="M8" s="7"/>
    </row>
    <row r="9" spans="2:13" ht="17.100000000000001" customHeight="1" x14ac:dyDescent="0.4">
      <c r="B9" s="6" t="s">
        <v>6</v>
      </c>
      <c r="C9" s="8" t="s">
        <v>7</v>
      </c>
      <c r="D9" s="46" t="s">
        <v>8</v>
      </c>
      <c r="I9" s="7"/>
      <c r="J9" s="7"/>
      <c r="K9" s="7"/>
      <c r="L9" s="7"/>
      <c r="M9" s="7"/>
    </row>
    <row r="10" spans="2:13" ht="8.1" customHeight="1" x14ac:dyDescent="0.4">
      <c r="C10" s="18"/>
      <c r="D10" s="9"/>
      <c r="H10" s="7"/>
      <c r="I10" s="7"/>
      <c r="J10" s="7"/>
      <c r="K10" s="7"/>
      <c r="L10" s="7"/>
      <c r="M10" s="7"/>
    </row>
    <row r="11" spans="2:13" ht="17.100000000000001" customHeight="1" x14ac:dyDescent="0.4">
      <c r="B11" s="6" t="s">
        <v>6</v>
      </c>
      <c r="C11" t="s">
        <v>9</v>
      </c>
      <c r="D11" s="12">
        <v>0</v>
      </c>
      <c r="E11" s="8" t="s">
        <v>10</v>
      </c>
      <c r="F11" s="47">
        <f>_xlfn.IFS(D9="有",VLOOKUP(D11,N96:Q105,3,TRUE),D9="無",VLOOKUP(D11,N96:Q105,4,TRUE))</f>
        <v>0</v>
      </c>
      <c r="G11" s="8" t="s">
        <v>11</v>
      </c>
      <c r="H11" s="7"/>
      <c r="I11" s="7"/>
      <c r="J11" s="7"/>
      <c r="K11" s="7"/>
      <c r="L11" s="7"/>
      <c r="M11" s="7"/>
    </row>
    <row r="12" spans="2:13" ht="10.5" customHeight="1" x14ac:dyDescent="0.4">
      <c r="H12" s="7"/>
      <c r="I12" s="7"/>
      <c r="J12" s="7"/>
      <c r="K12" s="7"/>
      <c r="L12" s="7"/>
      <c r="M12" s="7"/>
    </row>
    <row r="13" spans="2:13" ht="17.100000000000001" customHeight="1" x14ac:dyDescent="0.4">
      <c r="B13" s="5" t="s">
        <v>12</v>
      </c>
      <c r="H13" s="7"/>
      <c r="I13" s="7"/>
      <c r="J13" s="7"/>
      <c r="K13" s="7"/>
      <c r="L13" s="7"/>
      <c r="M13" s="7"/>
    </row>
    <row r="14" spans="2:13" ht="5.0999999999999996" customHeight="1" x14ac:dyDescent="0.4">
      <c r="D14" s="18"/>
      <c r="H14" s="7"/>
      <c r="I14" s="7"/>
      <c r="J14" s="7"/>
      <c r="K14" s="7"/>
      <c r="L14" s="7"/>
      <c r="M14" s="7"/>
    </row>
    <row r="15" spans="2:13" ht="17.100000000000001" customHeight="1" x14ac:dyDescent="0.4">
      <c r="B15" s="6" t="s">
        <v>6</v>
      </c>
      <c r="C15" s="11" t="s">
        <v>13</v>
      </c>
      <c r="D15" s="12">
        <v>0</v>
      </c>
      <c r="E15" s="8" t="s">
        <v>10</v>
      </c>
      <c r="F15" s="47">
        <f>VLOOKUP(D15,N129:P138,3,TRUE)</f>
        <v>0</v>
      </c>
      <c r="G15" s="8" t="s">
        <v>11</v>
      </c>
      <c r="H15" s="7"/>
      <c r="I15" s="7"/>
      <c r="J15" s="7"/>
      <c r="K15" s="7"/>
      <c r="L15" s="7"/>
      <c r="M15" s="7"/>
    </row>
    <row r="16" spans="2:13" ht="17.100000000000001" customHeight="1" x14ac:dyDescent="0.4">
      <c r="C16" s="78" t="s">
        <v>14</v>
      </c>
      <c r="H16" s="7"/>
      <c r="I16" s="7"/>
      <c r="J16" s="7"/>
      <c r="K16" s="7"/>
      <c r="L16" s="7"/>
      <c r="M16" s="7"/>
    </row>
    <row r="17" spans="2:13" ht="11.25" customHeight="1" x14ac:dyDescent="0.4">
      <c r="C17" s="78"/>
      <c r="H17" s="7"/>
      <c r="I17" s="7"/>
      <c r="J17" s="7"/>
      <c r="K17" s="7"/>
      <c r="L17" s="7"/>
      <c r="M17" s="7"/>
    </row>
    <row r="18" spans="2:13" ht="17.100000000000001" customHeight="1" x14ac:dyDescent="0.4">
      <c r="B18" s="5" t="s">
        <v>15</v>
      </c>
      <c r="C18" s="78"/>
      <c r="H18" s="45"/>
      <c r="I18" s="45"/>
      <c r="J18" s="45"/>
      <c r="K18" s="45"/>
    </row>
    <row r="19" spans="2:13" ht="5.0999999999999996" customHeight="1" x14ac:dyDescent="0.4">
      <c r="I19" s="45"/>
      <c r="J19" s="45"/>
      <c r="K19" s="45"/>
    </row>
    <row r="20" spans="2:13" ht="17.100000000000001" customHeight="1" x14ac:dyDescent="0.4">
      <c r="B20" s="6" t="s">
        <v>6</v>
      </c>
      <c r="C20" t="s">
        <v>16</v>
      </c>
      <c r="D20" s="46" t="s">
        <v>8</v>
      </c>
      <c r="F20" s="47">
        <f>_xlfn.IFS(D20="有",2000,D20="無",0)</f>
        <v>0</v>
      </c>
      <c r="G20" s="8" t="s">
        <v>11</v>
      </c>
      <c r="H20" s="102" t="s">
        <v>17</v>
      </c>
      <c r="I20" s="100"/>
      <c r="J20" s="100"/>
      <c r="K20" s="101"/>
    </row>
    <row r="21" spans="2:13" ht="5.0999999999999996" customHeight="1" x14ac:dyDescent="0.4">
      <c r="I21" s="45"/>
      <c r="J21" s="45"/>
      <c r="K21" s="45"/>
    </row>
    <row r="22" spans="2:13" ht="10.5" customHeight="1" x14ac:dyDescent="0.4">
      <c r="C22" s="78"/>
      <c r="H22" s="45"/>
      <c r="I22" s="45"/>
      <c r="J22" s="45"/>
      <c r="K22" s="45"/>
    </row>
    <row r="23" spans="2:13" ht="10.5" customHeight="1" x14ac:dyDescent="0.4">
      <c r="C23" s="78"/>
      <c r="H23" s="45"/>
      <c r="I23" s="45"/>
      <c r="J23" s="45"/>
      <c r="K23" s="45"/>
    </row>
    <row r="24" spans="2:13" ht="17.100000000000001" customHeight="1" x14ac:dyDescent="0.4">
      <c r="B24" s="5" t="s">
        <v>18</v>
      </c>
      <c r="J24" s="16"/>
      <c r="K24" s="16"/>
    </row>
    <row r="25" spans="2:13" ht="195.75" customHeight="1" x14ac:dyDescent="0.4">
      <c r="B25" s="6"/>
      <c r="C25" s="102" t="s">
        <v>19</v>
      </c>
      <c r="D25" s="100"/>
      <c r="E25" s="100"/>
      <c r="F25" s="100"/>
      <c r="G25" s="100"/>
      <c r="H25" s="100"/>
      <c r="I25" s="100"/>
      <c r="J25" s="100"/>
      <c r="K25" s="101"/>
    </row>
    <row r="26" spans="2:13" ht="7.5" customHeight="1" x14ac:dyDescent="0.4">
      <c r="C26" s="7"/>
      <c r="D26" s="7"/>
      <c r="E26" s="7"/>
      <c r="F26" s="7"/>
      <c r="G26" s="7"/>
      <c r="H26" s="7"/>
      <c r="I26" s="7"/>
      <c r="J26" s="7"/>
      <c r="K26" s="7"/>
      <c r="L26" s="7"/>
      <c r="M26" s="7"/>
    </row>
    <row r="27" spans="2:13" ht="17.100000000000001" customHeight="1" x14ac:dyDescent="0.4">
      <c r="D27" s="8" t="s">
        <v>20</v>
      </c>
      <c r="F27" s="8" t="s">
        <v>21</v>
      </c>
      <c r="G27" s="9"/>
      <c r="H27" s="8" t="s">
        <v>22</v>
      </c>
    </row>
    <row r="28" spans="2:13" ht="17.100000000000001" customHeight="1" x14ac:dyDescent="0.4">
      <c r="B28" s="6" t="s">
        <v>6</v>
      </c>
      <c r="C28" t="s">
        <v>23</v>
      </c>
      <c r="D28" s="10"/>
      <c r="F28" s="10"/>
      <c r="H28" s="10"/>
      <c r="I28" s="16"/>
      <c r="J28" s="16"/>
      <c r="K28" s="16"/>
    </row>
    <row r="29" spans="2:13" ht="8.1" customHeight="1" x14ac:dyDescent="0.4">
      <c r="I29" s="16"/>
      <c r="J29" s="16"/>
      <c r="K29" s="16"/>
    </row>
    <row r="30" spans="2:13" ht="17.100000000000001" customHeight="1" x14ac:dyDescent="0.4">
      <c r="B30" s="6" t="s">
        <v>6</v>
      </c>
      <c r="C30" s="11" t="s">
        <v>24</v>
      </c>
      <c r="D30" s="12">
        <v>0</v>
      </c>
      <c r="E30" s="8" t="s">
        <v>10</v>
      </c>
      <c r="F30" s="12">
        <v>0</v>
      </c>
      <c r="G30" s="8" t="s">
        <v>10</v>
      </c>
      <c r="H30" s="12">
        <v>0</v>
      </c>
      <c r="I30" s="8" t="s">
        <v>10</v>
      </c>
      <c r="J30" s="16"/>
      <c r="K30" s="16"/>
    </row>
    <row r="31" spans="2:13" ht="8.1" customHeight="1" x14ac:dyDescent="0.4">
      <c r="I31" s="16"/>
      <c r="J31" s="16"/>
      <c r="K31" s="16"/>
    </row>
    <row r="32" spans="2:13" ht="17.100000000000001" customHeight="1" x14ac:dyDescent="0.4">
      <c r="B32" s="6" t="s">
        <v>6</v>
      </c>
      <c r="C32" s="11" t="s">
        <v>25</v>
      </c>
      <c r="D32" s="13"/>
      <c r="E32" s="8"/>
      <c r="F32" s="13"/>
      <c r="G32" s="14"/>
      <c r="H32" s="13"/>
      <c r="I32" s="16"/>
      <c r="J32" s="16"/>
      <c r="K32" s="16"/>
    </row>
    <row r="33" spans="2:12" ht="20.100000000000001" customHeight="1" x14ac:dyDescent="0.4">
      <c r="B33" s="79" t="s">
        <v>26</v>
      </c>
      <c r="D33" s="14"/>
      <c r="E33" s="8"/>
      <c r="F33" s="14"/>
      <c r="G33" s="8"/>
      <c r="H33" s="14"/>
      <c r="I33" s="6"/>
      <c r="J33" s="14"/>
      <c r="K33" s="8"/>
    </row>
    <row r="34" spans="2:12" ht="17.100000000000001" customHeight="1" x14ac:dyDescent="0.4">
      <c r="B34" s="6" t="s">
        <v>6</v>
      </c>
      <c r="C34" s="11" t="s">
        <v>27</v>
      </c>
      <c r="D34" s="17">
        <f>_xlfn.IFS(AND(D28="住宅",D32="仕様規定(建築確認で審査)"),VLOOKUP(D30,N142:Q147,3,TRUE),AND(D28="共同住宅等",D32="仕様規定(建築確認で審査)"),VLOOKUP(D30,N142:Q147,4,TRUE),AND(D28="非住宅(工場等以外)",D32="仕様規定(建築確認で審査)"),"選択不可",AND(D28="非住宅(工場等)",D32="仕様規定(建築確認で審査)"),"選択不可",TRUE,0)</f>
        <v>0</v>
      </c>
      <c r="E34" s="8" t="s">
        <v>11</v>
      </c>
      <c r="F34" s="17">
        <f>_xlfn.IFS(AND(F28="住宅",F32="仕様規定(建築確認で審査)"),VLOOKUP(F30,N142:Q147,3,TRUE),AND(F28="共同住宅等",F32="仕様規定(建築確認で審査)"),VLOOKUP(F30,N142:Q147,4,TRUE),AND(F28="非住宅(工場等以外)",F32="仕様規定(建築確認で審査)"),"選択不可",AND(F28="非住宅(工場等)",F32="仕様規定(建築確認で審査)"),"選択不可",TRUE,0)</f>
        <v>0</v>
      </c>
      <c r="G34" s="8" t="s">
        <v>11</v>
      </c>
      <c r="H34" s="17">
        <f>_xlfn.IFS(AND(H28="住宅",H32="仕様規定(建築確認で審査)"),VLOOKUP(H30,N142:Q147,3,TRUE),AND(H28="共同住宅等",H32="仕様規定(建築確認で審査)"),VLOOKUP(H30,N142:Q147,4,TRUE),AND(H28="非住宅(工場等以外)",H32="仕様規定(建築確認で審査)"),"選択不可",AND(H28="非住宅(工場等)",H32="仕様規定(建築確認で審査)"),"選択不可",TRUE,0)</f>
        <v>0</v>
      </c>
      <c r="I34" s="6" t="s">
        <v>28</v>
      </c>
      <c r="J34" s="21">
        <f>D34+F34+H34</f>
        <v>0</v>
      </c>
      <c r="K34" s="8" t="s">
        <v>11</v>
      </c>
    </row>
    <row r="35" spans="2:12" ht="20.100000000000001" customHeight="1" x14ac:dyDescent="0.4">
      <c r="B35" s="79" t="s">
        <v>29</v>
      </c>
      <c r="D35" s="14"/>
      <c r="E35" s="8"/>
      <c r="F35" s="14"/>
      <c r="G35" s="8"/>
      <c r="H35" s="14"/>
      <c r="I35" s="6"/>
      <c r="J35" s="14"/>
      <c r="K35" s="8"/>
    </row>
    <row r="36" spans="2:12" ht="17.100000000000001" customHeight="1" x14ac:dyDescent="0.4">
      <c r="B36" s="6" t="s">
        <v>6</v>
      </c>
      <c r="C36" s="15" t="s">
        <v>30</v>
      </c>
      <c r="D36" s="13"/>
      <c r="E36" s="8"/>
      <c r="F36" s="13"/>
      <c r="G36" s="8"/>
      <c r="H36" s="13"/>
      <c r="I36" s="16"/>
      <c r="J36" s="16"/>
      <c r="K36" s="16"/>
    </row>
    <row r="37" spans="2:12" ht="8.1" customHeight="1" x14ac:dyDescent="0.4">
      <c r="H37" s="16"/>
      <c r="I37" s="16"/>
      <c r="J37" s="16"/>
      <c r="K37" s="16"/>
    </row>
    <row r="38" spans="2:12" ht="17.100000000000001" customHeight="1" thickBot="1" x14ac:dyDescent="0.45">
      <c r="B38" s="6" t="s">
        <v>6</v>
      </c>
      <c r="C38" s="11" t="s">
        <v>31</v>
      </c>
      <c r="D38" s="17">
        <f>_xlfn.IFS(AND(D28="住宅",D32="省エネ適判同時申請",D36="仕様・計算併用法(住宅)"),VLOOKUP(D30,N162:S166,3,TRUE),AND(D28="住宅",D32="省エネ適判同時申請",D36="標準計算法(住宅)"),VLOOKUP(D30,N162:S166,5,TRUE),AND(D28="共同住宅等",D32="省エネ適判同時申請",D36="仕様・計算併用法(住宅)"),VLOOKUP(D30,N162:S166,4,TRUE),AND(D28="共同住宅等",D32="省エネ適判同時申請",D36="標準計算法(住宅)"),VLOOKUP(D30,N162:S166,6,TRUE),AND(D28="非住宅(工場等以外)",D32="省エネ適判同時申請",D36="モデル建物法"),VLOOKUP(D30,N172:U180,3,TRUE),AND(D28="非住宅(工場等以外)",D32="省エネ適判同時申請",D36="モデル建物法(複数モデル)"),VLOOKUP(D30,N172:U180,3,TRUE)*1.1,AND(D28="非住宅(工場等以外)",D32="省エネ適判同時申請",D36="標準入力法(非住宅)"),VLOOKUP(D30,N172:U180,5,TRUE),AND(D28="非住宅(工場等)",D32="省エネ適判同時申請",D36="モデル建物法"),VLOOKUP(D30,N172:U180,4,TRUE),AND(D28="非住宅(工場等)",D32="省エネ適判同時申請",D36="標準入力法(非住宅)"),VLOOKUP(D30,N172:U180,6,TRUE),AND(D28="非住宅(工場等以外)",D32="省エネ適判同時申請",D36="モデル建物法(小規模版)",D30&lt;300),VLOOKUP(D30,N172:U180,7,TRUE),AND(D28="非住宅(工場等)",D32="省エネ適判同時申請",D36="モデル建物法(小規模版)",D30&lt;300),VLOOKUP(D30,N172:U180,8,TRUE),AND(D28="住宅",D32="省エネ適判単独申請",D36="仕様・計算併用法(住宅)"),VLOOKUP(D30,U162:Z166,3,TRUE),AND(D28="住宅",D32="省エネ適判単独申請",D36="標準計算法(住宅)"),VLOOKUP(D30,U162:Z166,5,TRUE),AND(D28="共同住宅等",D32="省エネ適判単独申請",D36="仕様・計算併用法(住宅)"),VLOOKUP(D30,U162:Z166,4,TRUE),AND(D28="共同住宅等",D32="省エネ適判単独申請",D36="標準計算法(住宅)"),VLOOKUP(D30,U162:Z166,6,TRUE),AND(D28="非住宅(工場等以外)",D32="省エネ適判単独申請",D36="モデル建物法"),VLOOKUP(D30,W172:AD180,3,TRUE),AND(D28="非住宅(工場等以外)",D32="省エネ適判単独申請",D36="モデル建物法(複数モデル)"),VLOOKUP(D30,W172:AD180,3,TRUE)*1.1,AND(D28="非住宅(工場等以外)",D32="省エネ適判単独申請",D36="標準入力法(非住宅)"),VLOOKUP(D30,W172:AD180,5,TRUE),AND(D28="非住宅(工場等)",D32="省エネ適判単独申請",D36="モデル建物法"),VLOOKUP(D30,W172:AD180,4,TRUE),AND(D28="非住宅(工場等)",D32="省エネ適判単独申請",D36="標準入力法(非住宅)"),VLOOKUP(D30,W172:AD180,6,TRUE),AND(D28="非住宅(工場等以外)",D32="省エネ適判単独申請",D36="モデル建物法(小規模版)",D30&lt;300),VLOOKUP(D30,W172:AD180,7,TRUE),AND(D28="非住宅(工場等)",D32="省エネ適判単独申請",D36="モデル建物法(小規模版)",D30&lt;300),VLOOKUP(D30,W172:AD180,8,TRUE),AND(D28="住宅",OR(D36="モデル建物法",D36="モデル建物法(複数モデル)",D36="モデル建物法(小規模版)",D36="標準入力法(非住宅)")),"選択不可",AND(D28="共同住宅等",OR(D36="モデル建物法",D36="モデル建物法(複数モデル)",D36="モデル建物法(小規模版)",D36="標準入力法(非住宅)")),"選択不可",AND(D28="非住宅(工場等以外)",OR(D36="仕様・計算併用法(住宅)",D36="標準計算法(住宅)")),"選択不可",AND(D28="非住宅(工場等)",OR(D36="仕様・計算併用法(住宅)",D36="標準計算法(住宅)",D36="モデル建物法(複数モデル)")),"選択不可",AND(OR(D28="非住宅(工場等以外)",D28="非住宅(工場等)"),D36="モデル建物法(小規模版)",D30&gt;=300),"選択不可",TRUE,0)</f>
        <v>0</v>
      </c>
      <c r="E38" s="8" t="s">
        <v>11</v>
      </c>
      <c r="F38" s="17">
        <f>_xlfn.IFS(AND(F28="住宅",F32="省エネ適判同時申請",F36="仕様・計算併用法(住宅)"),VLOOKUP(F30,N162:S166,3,TRUE),AND(F28="住宅",F32="省エネ適判同時申請",F36="標準計算法(住宅)"),VLOOKUP(F30,N162:S166,5,TRUE),AND(F28="共同住宅等",F32="省エネ適判同時申請",F36="仕様・計算併用法(住宅)"),VLOOKUP(F30,N162:S166,4,TRUE),AND(F28="共同住宅等",F32="省エネ適判同時申請",F36="標準計算法(住宅)"),VLOOKUP(F30,N162:S166,6,TRUE),AND(F28="非住宅(工場等以外)",F32="省エネ適判同時申請",F36="モデル建物法"),VLOOKUP(F30,N172:U180,3,TRUE),AND(F28="非住宅(工場等以外)",F32="省エネ適判同時申請",F36="モデル建物法(複数モデル)"),VLOOKUP(F30,N172:U180,3,TRUE)*1.1,AND(F28="非住宅(工場等以外)",F32="省エネ適判同時申請",F36="標準入力法(非住宅)"),VLOOKUP(F30,N172:U180,5,TRUE),AND(F28="非住宅(工場等)",F32="省エネ適判同時申請",F36="モデル建物法"),VLOOKUP(F30,N172:U180,4,TRUE),AND(F28="非住宅(工場等)",F32="省エネ適判同時申請",F36="標準入力法(非住宅)"),VLOOKUP(F30,N172:U180,6,TRUE),AND(F28="非住宅(工場等以外)",F32="省エネ適判同時申請",F36="モデル建物法(小規模版)",F30&lt;300),VLOOKUP(F30,N172:U180,7,TRUE),AND(F28="非住宅(工場等)",F32="省エネ適判同時申請",F36="モデル建物法(小規模版)",F30&lt;300),VLOOKUP(F30,N172:U180,8,TRUE),AND(F28="住宅",F32="省エネ適判単独申請",F36="仕様・計算併用法(住宅)"),VLOOKUP(F30,U162:Z166,3,TRUE),AND(F28="住宅",F32="省エネ適判単独申請",F36="標準計算法(住宅)"),VLOOKUP(F30,U162:Z166,5,TRUE),AND(F28="共同住宅等",F32="省エネ適判単独申請",F36="仕様・計算併用法(住宅)"),VLOOKUP(F30,U162:Z166,4,TRUE),AND(F28="共同住宅等",F32="省エネ適判単独申請",F36="標準計算法(住宅)"),VLOOKUP(F30,U162:Z166,6,TRUE),AND(F28="非住宅(工場等以外)",F32="省エネ適判単独申請",F36="モデル建物法"),VLOOKUP(F30,W172:AD180,3,TRUE),AND(F28="非住宅(工場等以外)",F32="省エネ適判単独申請",F36="モデル建物法(複数モデル)"),VLOOKUP(F30,W172:AD180,3,TRUE)*1.1,AND(F28="非住宅(工場等以外)",F32="省エネ適判単独申請",F36="標準入力法(非住宅)"),VLOOKUP(F30,W172:AD180,5,TRUE),AND(F28="非住宅(工場等)",F32="省エネ適判単独申請",F36="モデル建物法"),VLOOKUP(F30,W172:AD180,4,TRUE),AND(F28="非住宅(工場等)",F32="省エネ適判単独申請",F36="標準入力法(非住宅)"),VLOOKUP(F30,W172:AD180,6,TRUE),AND(F28="非住宅(工場等以外)",F32="省エネ適判単独申請",F36="モデル建物法(小規模版)",F30&lt;300),VLOOKUP(F30,W172:AD180,7,TRUE),AND(F28="非住宅(工場等)",F32="省エネ適判単独申請",F36="モデル建物法(小規模版)",F30&lt;300),VLOOKUP(F30,W172:AD180,8,TRUE),AND(F28="住宅",OR(F36="モデル建物法",F36="モデル建物法(複数モデル)",F36="モデル建物法(小規模版)",F36="標準入力法(非住宅)")),"選択不可",AND(F28="共同住宅等",OR(F36="モデル建物法",F36="モデル建物法(複数モデル)",F36="モデル建物法(小規模版)",F36="標準入力法(非住宅)")),"選択不可",AND(F28="非住宅(工場等以外)",OR(F36="仕様・計算併用法(住宅)",F36="標準計算法(住宅)")),"選択不可",AND(F28="非住宅(工場等)",OR(F36="仕様・計算併用法(住宅)",F36="標準計算法(住宅)",F36="モデル建物法(複数モデル)")),"選択不可",AND(OR(F28="非住宅(工場等以外)",F28="非住宅(工場等)"),F36="モデル建物法(小規模版)",F30&gt;=300),"選択不可",TRUE,0)</f>
        <v>0</v>
      </c>
      <c r="G38" s="8" t="s">
        <v>11</v>
      </c>
      <c r="H38" s="17">
        <f>_xlfn.IFS(AND(H28="住宅",H32="省エネ適判同時申請",H36="仕様・計算併用法(住宅)"),VLOOKUP(H30,N162:S166,3,TRUE),AND(H28="住宅",H32="省エネ適判同時申請",H36="標準計算法(住宅)"),VLOOKUP(H30,N162:S166,5,TRUE),AND(H28="共同住宅等",H32="省エネ適判同時申請",H36="仕様・計算併用法(住宅)"),VLOOKUP(H30,N162:S166,4,TRUE),AND(H28="共同住宅等",H32="省エネ適判同時申請",H36="標準計算法(住宅)"),VLOOKUP(H30,N162:S166,6,TRUE),AND(H28="非住宅(工場等以外)",H32="省エネ適判同時申請",H36="モデル建物法"),VLOOKUP(H30,N172:U180,3,TRUE),AND(H28="非住宅(工場等以外)",H32="省エネ適判同時申請",H36="モデル建物法(複数モデル)"),VLOOKUP(H30,N172:U180,3,TRUE)*1.1,AND(H28="非住宅(工場等以外)",H32="省エネ適判同時申請",H36="標準入力法(非住宅)"),VLOOKUP(H30,N172:U180,5,TRUE),AND(H28="非住宅(工場等)",H32="省エネ適判同時申請",H36="モデル建物法"),VLOOKUP(H30,N172:U180,4,TRUE),AND(H28="非住宅(工場等)",H32="省エネ適判同時申請",H36="標準入力法(非住宅)"),VLOOKUP(H30,N172:U180,6,TRUE),AND(H28="非住宅(工場等以外)",H32="省エネ適判同時申請",H36="モデル建物法(小規模版)",H30&lt;300),VLOOKUP(H30,N172:U180,7,TRUE),AND(H28="非住宅(工場等)",H32="省エネ適判同時申請",H36="モデル建物法(小規模版)",H30&lt;300),VLOOKUP(H30,N172:U180,8,TRUE),AND(H28="住宅",H32="省エネ適判単独申請",H36="仕様・計算併用法(住宅)"),VLOOKUP(H30,U162:Z166,3,TRUE),AND(H28="住宅",H32="省エネ適判単独申請",H36="標準計算法(住宅)"),VLOOKUP(H30,U162:Z166,5,TRUE),AND(H28="共同住宅等",H32="省エネ適判単独申請",H36="仕様・計算併用法(住宅)"),VLOOKUP(H30,U162:Z166,4,TRUE),AND(H28="共同住宅等",H32="省エネ適判単独申請",H36="標準計算法(住宅)"),VLOOKUP(H30,U162:Z166,6,TRUE),AND(H28="非住宅(工場等以外)",H32="省エネ適判単独申請",H36="モデル建物法"),VLOOKUP(H30,W172:AD180,3,TRUE),AND(H28="非住宅(工場等以外)",H32="省エネ適判単独申請",H36="モデル建物法(複数モデル)"),VLOOKUP(H30,W172:AD180,3,TRUE)*1.1,AND(H28="非住宅(工場等以外)",H32="省エネ適判単独申請",H36="標準入力法(非住宅)"),VLOOKUP(H30,W172:AD180,5,TRUE),AND(H28="非住宅(工場等)",H32="省エネ適判単独申請",H36="モデル建物法"),VLOOKUP(H30,W172:AD180,4,TRUE),AND(H28="非住宅(工場等)",H32="省エネ適判単独申請",H36="標準入力法(非住宅)"),VLOOKUP(H30,W172:AD180,6,TRUE),AND(H28="非住宅(工場等以外)",H32="省エネ適判単独申請",H36="モデル建物法(小規模版)",H30&lt;300),VLOOKUP(H30,W172:AD180,7,TRUE),AND(H28="非住宅(工場等)",H32="省エネ適判単独申請",H36="モデル建物法(小規模版)",H30&lt;300),VLOOKUP(H30,W172:AD180,8,TRUE),AND(H28="住宅",OR(H36="モデル建物法",H36="モデル建物法(複数モデル)",H36="モデル建物法(小規模版)",H36="標準入力法(非住宅)")),"選択不可",AND(H28="共同住宅等",OR(H36="モデル建物法",H36="モデル建物法(複数モデル)",H36="モデル建物法(小規模版)",H36="標準入力法(非住宅)")),"選択不可",AND(H28="非住宅(工場等以外)",OR(H36="仕様・計算併用法(住宅)",H36="標準計算法(住宅)")),"選択不可",AND(H28="非住宅(工場等)",OR(H36="仕様・計算併用法(住宅)",H36="標準計算法(住宅)",H36="モデル建物法(複数モデル)")),"選択不可",AND(OR(H28="非住宅(工場等以外)",H28="非住宅(工場等)"),H36="モデル建物法(小規模版)",H30&gt;=300),"選択不可",TRUE,0)</f>
        <v>0</v>
      </c>
      <c r="I38" s="6" t="s">
        <v>32</v>
      </c>
      <c r="J38" s="21">
        <f>D38+F38+H38</f>
        <v>0</v>
      </c>
      <c r="K38" s="8" t="s">
        <v>11</v>
      </c>
    </row>
    <row r="39" spans="2:12" ht="8.1" customHeight="1" thickBot="1" x14ac:dyDescent="0.45">
      <c r="H39" s="16"/>
      <c r="I39" s="16"/>
      <c r="J39" s="16"/>
      <c r="K39" s="16"/>
    </row>
    <row r="40" spans="2:12" ht="17.100000000000001" customHeight="1" thickBot="1" x14ac:dyDescent="0.45">
      <c r="B40" s="6" t="s">
        <v>6</v>
      </c>
      <c r="C40" s="98" t="s">
        <v>265</v>
      </c>
      <c r="H40" s="97"/>
      <c r="I40" s="6" t="s">
        <v>32</v>
      </c>
      <c r="J40" s="21">
        <f>_xlfn.IFS(H40="合理化措置を受ける",T182,H40="",0)</f>
        <v>0</v>
      </c>
      <c r="K40" s="8" t="s">
        <v>11</v>
      </c>
    </row>
    <row r="41" spans="2:12" ht="20.100000000000001" customHeight="1" thickBot="1" x14ac:dyDescent="0.45">
      <c r="B41" s="79" t="s">
        <v>33</v>
      </c>
      <c r="D41" s="14"/>
      <c r="E41" s="8"/>
      <c r="F41" s="14"/>
      <c r="G41" s="14"/>
      <c r="H41" s="14"/>
      <c r="I41" s="6"/>
      <c r="J41" s="14"/>
      <c r="K41" s="8"/>
    </row>
    <row r="42" spans="2:12" ht="17.100000000000001" customHeight="1" thickBot="1" x14ac:dyDescent="0.45">
      <c r="B42" s="6" t="s">
        <v>6</v>
      </c>
      <c r="C42" s="11" t="s">
        <v>34</v>
      </c>
      <c r="D42" s="17">
        <f>_xlfn.IFS(AND(D28="住宅",D32="長期優良(センター)"),P185,AND(D28="住宅",,D32="長期優良(センター)",D30=0),0,TRUE,0)</f>
        <v>0</v>
      </c>
      <c r="E42" s="8" t="s">
        <v>11</v>
      </c>
      <c r="F42" s="14"/>
      <c r="G42" s="14"/>
      <c r="H42" s="14"/>
      <c r="I42" s="6" t="s">
        <v>32</v>
      </c>
      <c r="J42" s="21">
        <f>D42</f>
        <v>0</v>
      </c>
      <c r="K42" s="8" t="s">
        <v>11</v>
      </c>
    </row>
    <row r="43" spans="2:12" ht="17.100000000000001" customHeight="1" x14ac:dyDescent="0.4">
      <c r="C43" s="80"/>
    </row>
    <row r="44" spans="2:12" ht="6" customHeight="1" x14ac:dyDescent="0.4">
      <c r="B44" s="6"/>
      <c r="D44" s="45"/>
      <c r="E44" s="45"/>
      <c r="F44" s="45"/>
      <c r="G44" s="45"/>
      <c r="H44" s="45"/>
      <c r="I44" s="45"/>
      <c r="J44" s="45"/>
      <c r="K44" s="45"/>
    </row>
    <row r="45" spans="2:12" ht="17.100000000000001" customHeight="1" x14ac:dyDescent="0.4">
      <c r="B45" s="5" t="s">
        <v>35</v>
      </c>
    </row>
    <row r="46" spans="2:12" ht="45" customHeight="1" x14ac:dyDescent="0.4">
      <c r="C46" s="102" t="s">
        <v>36</v>
      </c>
      <c r="D46" s="100"/>
      <c r="E46" s="100"/>
      <c r="F46" s="100"/>
      <c r="G46" s="100"/>
      <c r="H46" s="100"/>
      <c r="I46" s="100"/>
      <c r="J46" s="100"/>
      <c r="K46" s="101"/>
      <c r="L46" s="84"/>
    </row>
    <row r="47" spans="2:12" ht="9.75" customHeight="1" x14ac:dyDescent="0.4">
      <c r="C47" s="7"/>
      <c r="D47" s="7"/>
      <c r="E47" s="7"/>
      <c r="F47" s="7"/>
      <c r="G47" s="7"/>
      <c r="H47" s="7"/>
      <c r="I47" s="7"/>
      <c r="J47" s="7"/>
      <c r="K47" s="7"/>
    </row>
    <row r="48" spans="2:12" ht="17.100000000000001" customHeight="1" x14ac:dyDescent="0.4">
      <c r="D48" s="8" t="s">
        <v>37</v>
      </c>
      <c r="F48" s="8" t="s">
        <v>38</v>
      </c>
      <c r="G48" s="9"/>
      <c r="H48" s="8" t="s">
        <v>39</v>
      </c>
    </row>
    <row r="49" spans="2:11" ht="17.100000000000001" customHeight="1" x14ac:dyDescent="0.4">
      <c r="B49" s="6" t="s">
        <v>6</v>
      </c>
      <c r="C49" s="11" t="s">
        <v>40</v>
      </c>
      <c r="D49" s="46" t="s">
        <v>8</v>
      </c>
      <c r="E49" s="9"/>
      <c r="F49" s="46" t="s">
        <v>8</v>
      </c>
      <c r="G49" s="9"/>
      <c r="H49" s="46" t="s">
        <v>8</v>
      </c>
    </row>
    <row r="50" spans="2:11" ht="8.1" customHeight="1" x14ac:dyDescent="0.4">
      <c r="D50" s="9"/>
      <c r="F50" s="9"/>
      <c r="G50" s="9"/>
      <c r="H50" s="9"/>
    </row>
    <row r="51" spans="2:11" ht="17.100000000000001" customHeight="1" x14ac:dyDescent="0.4">
      <c r="B51" s="6" t="s">
        <v>6</v>
      </c>
      <c r="C51" s="11" t="s">
        <v>41</v>
      </c>
      <c r="D51" s="12">
        <v>0</v>
      </c>
      <c r="E51" s="8" t="s">
        <v>10</v>
      </c>
      <c r="F51" s="12">
        <v>0</v>
      </c>
      <c r="G51" s="8" t="s">
        <v>10</v>
      </c>
      <c r="H51" s="12">
        <v>0</v>
      </c>
      <c r="I51" s="8" t="s">
        <v>10</v>
      </c>
    </row>
    <row r="52" spans="2:11" ht="8.1" customHeight="1" x14ac:dyDescent="0.4">
      <c r="D52" s="9"/>
      <c r="G52" s="9"/>
    </row>
    <row r="53" spans="2:11" ht="17.100000000000001" customHeight="1" x14ac:dyDescent="0.4">
      <c r="C53" s="6"/>
      <c r="D53" s="81">
        <f>_xlfn.IFS(D49="無",0,D49="ルート１",VLOOKUP(D51,N115:S121,3,TRUE),D49="ルート１相当",VLOOKUP(D51,N115:S121,3,TRUE),D49="部分的許容応力度",VLOOKUP(D51,N115:S121,4,TRUE),D49="ルート２",VLOOKUP(D51,N115:S121,6,TRUE),D49="他機関ルート３",VLOOKUP(D51,N115:S121,4,TRUE))</f>
        <v>0</v>
      </c>
      <c r="E53" s="8" t="s">
        <v>11</v>
      </c>
      <c r="F53" s="81">
        <f>_xlfn.IFS(F49="無",0,F49="ルート１",VLOOKUP(F51,N115:S121,3,TRUE),F49="ルート１相当",VLOOKUP(F51,N115:S121,3,TRUE),F49="部分的許容応力度",VLOOKUP(F51,N115:S121,4,TRUE),F49="ルート２",VLOOKUP(F51,N115:S121,6,TRUE),F49="他機関ルート３",VLOOKUP(F51,N115:S121,4,TRUE))</f>
        <v>0</v>
      </c>
      <c r="G53" s="8" t="s">
        <v>11</v>
      </c>
      <c r="H53" s="81">
        <f>_xlfn.IFS(H49="無",0,H49="ルート１",VLOOKUP(H51,N115:S121,3,TRUE),H49="ルート１相当",VLOOKUP(H51,N115:S121,3,TRUE),H49="部分的許容応力度",VLOOKUP(H51,N115:S121,4,TRUE),H49="ルート２",VLOOKUP(H51,N115:S121,6,TRUE),H49="他機関ルート３",VLOOKUP(H51,N115:S121,4,TRUE))</f>
        <v>0</v>
      </c>
      <c r="I53" s="6" t="s">
        <v>28</v>
      </c>
      <c r="J53" s="47">
        <f>D53+F53+H53</f>
        <v>0</v>
      </c>
      <c r="K53" s="8" t="s">
        <v>11</v>
      </c>
    </row>
    <row r="54" spans="2:11" ht="9.75" customHeight="1" x14ac:dyDescent="0.4">
      <c r="C54" s="7"/>
      <c r="D54" s="7"/>
      <c r="E54" s="7"/>
      <c r="F54" s="7"/>
      <c r="G54" s="7"/>
      <c r="H54" s="7"/>
      <c r="I54" s="7"/>
      <c r="J54" s="7"/>
      <c r="K54" s="7"/>
    </row>
    <row r="55" spans="2:11" ht="17.100000000000001" customHeight="1" x14ac:dyDescent="0.4">
      <c r="B55" s="5" t="s">
        <v>42</v>
      </c>
      <c r="D55" s="9"/>
      <c r="F55" s="9"/>
      <c r="G55" s="9"/>
      <c r="I55" s="9"/>
    </row>
    <row r="56" spans="2:11" ht="30.75" customHeight="1" x14ac:dyDescent="0.4">
      <c r="C56" s="102" t="s">
        <v>43</v>
      </c>
      <c r="D56" s="100"/>
      <c r="E56" s="100"/>
      <c r="F56" s="100"/>
      <c r="G56" s="100"/>
      <c r="H56" s="100"/>
      <c r="I56" s="100"/>
      <c r="J56" s="100"/>
      <c r="K56" s="101"/>
    </row>
    <row r="57" spans="2:11" ht="8.1" customHeight="1" x14ac:dyDescent="0.4">
      <c r="D57" s="9"/>
      <c r="F57" s="9"/>
      <c r="G57" s="9"/>
      <c r="I57" s="9"/>
    </row>
    <row r="58" spans="2:11" ht="17.100000000000001" customHeight="1" x14ac:dyDescent="0.4">
      <c r="B58" s="6" t="s">
        <v>6</v>
      </c>
      <c r="C58" s="82" t="s">
        <v>44</v>
      </c>
      <c r="D58" s="46" t="s">
        <v>8</v>
      </c>
      <c r="F58" s="47">
        <f>_xlfn.IFS(D58="無",0,D58="有",S124)</f>
        <v>0</v>
      </c>
      <c r="G58" s="8" t="s">
        <v>11</v>
      </c>
      <c r="I58" s="9"/>
    </row>
    <row r="59" spans="2:11" ht="8.1" customHeight="1" x14ac:dyDescent="0.4">
      <c r="D59" s="9"/>
      <c r="F59" s="9"/>
      <c r="G59" s="9"/>
      <c r="H59" s="7"/>
      <c r="I59" s="7"/>
      <c r="J59" s="7"/>
      <c r="K59" s="7"/>
    </row>
    <row r="60" spans="2:11" ht="17.100000000000001" customHeight="1" x14ac:dyDescent="0.4">
      <c r="B60" s="6" t="s">
        <v>6</v>
      </c>
      <c r="C60" s="82" t="s">
        <v>45</v>
      </c>
      <c r="D60" s="46" t="s">
        <v>8</v>
      </c>
      <c r="F60" s="47">
        <f>_xlfn.IFS(D60="無",0,D60="有",S125)</f>
        <v>0</v>
      </c>
      <c r="G60" s="8" t="s">
        <v>11</v>
      </c>
      <c r="H60" s="7"/>
      <c r="I60" s="7"/>
      <c r="J60" s="7"/>
      <c r="K60" s="7"/>
    </row>
    <row r="61" spans="2:11" ht="6.75" customHeight="1" x14ac:dyDescent="0.4">
      <c r="B61" s="6"/>
      <c r="C61" s="82"/>
      <c r="D61" s="83"/>
      <c r="F61" s="52"/>
      <c r="G61" s="8"/>
      <c r="H61" s="7"/>
      <c r="I61" s="7"/>
      <c r="J61" s="7"/>
      <c r="K61" s="7"/>
    </row>
    <row r="62" spans="2:11" ht="8.1" customHeight="1" x14ac:dyDescent="0.4">
      <c r="D62" s="9"/>
      <c r="F62" s="9"/>
      <c r="G62" s="9"/>
      <c r="I62" s="9"/>
    </row>
    <row r="63" spans="2:11" ht="17.100000000000001" customHeight="1" x14ac:dyDescent="0.4">
      <c r="B63" s="5" t="s">
        <v>46</v>
      </c>
      <c r="D63" s="9"/>
      <c r="F63" s="9"/>
      <c r="G63" s="9"/>
      <c r="I63" s="7"/>
      <c r="J63" s="7"/>
      <c r="K63" s="7"/>
    </row>
    <row r="64" spans="2:11" ht="35.25" customHeight="1" x14ac:dyDescent="0.4">
      <c r="C64" s="102" t="s">
        <v>47</v>
      </c>
      <c r="D64" s="100"/>
      <c r="E64" s="100"/>
      <c r="F64" s="100"/>
      <c r="G64" s="100"/>
      <c r="H64" s="100"/>
      <c r="I64" s="100"/>
      <c r="J64" s="100"/>
      <c r="K64" s="101"/>
    </row>
    <row r="65" spans="2:11" ht="8.1" customHeight="1" x14ac:dyDescent="0.4">
      <c r="D65" s="9"/>
      <c r="F65" s="9"/>
      <c r="G65" s="9"/>
      <c r="I65" s="7"/>
      <c r="J65" s="7"/>
      <c r="K65" s="7"/>
    </row>
    <row r="66" spans="2:11" ht="17.100000000000001" customHeight="1" x14ac:dyDescent="0.4">
      <c r="B66" s="6" t="s">
        <v>6</v>
      </c>
      <c r="C66" s="51" t="s">
        <v>48</v>
      </c>
      <c r="D66" s="46" t="s">
        <v>49</v>
      </c>
      <c r="I66" s="7"/>
      <c r="J66" s="7"/>
      <c r="K66" s="7"/>
    </row>
    <row r="67" spans="2:11" ht="8.1" customHeight="1" x14ac:dyDescent="0.4">
      <c r="C67" s="18"/>
      <c r="D67" s="9"/>
      <c r="H67" s="7"/>
      <c r="I67" s="7"/>
      <c r="J67" s="7"/>
      <c r="K67" s="7"/>
    </row>
    <row r="68" spans="2:11" ht="18" customHeight="1" x14ac:dyDescent="0.4">
      <c r="B68" s="6" t="s">
        <v>6</v>
      </c>
      <c r="C68" t="s">
        <v>9</v>
      </c>
      <c r="D68" s="12">
        <v>0</v>
      </c>
      <c r="E68" s="8" t="s">
        <v>10</v>
      </c>
      <c r="F68" s="47">
        <f>_xlfn.IFS(D66="該当",VLOOKUP(D68,N151:P156,3,TRUE),D66="非該当",0)</f>
        <v>0</v>
      </c>
      <c r="G68" s="8" t="s">
        <v>11</v>
      </c>
      <c r="H68" s="7"/>
      <c r="I68" s="7"/>
      <c r="J68" s="7"/>
      <c r="K68" s="7"/>
    </row>
    <row r="69" spans="2:11" ht="7.5" customHeight="1" x14ac:dyDescent="0.4">
      <c r="H69" s="7"/>
      <c r="I69" s="7"/>
      <c r="J69" s="7"/>
      <c r="K69" s="7"/>
    </row>
    <row r="70" spans="2:11" ht="17.100000000000001" customHeight="1" x14ac:dyDescent="0.4"/>
    <row r="71" spans="2:11" ht="27.75" customHeight="1" x14ac:dyDescent="0.4">
      <c r="B71" s="85" t="s">
        <v>50</v>
      </c>
    </row>
    <row r="72" spans="2:11" ht="8.1" customHeight="1" x14ac:dyDescent="0.4">
      <c r="C72" s="118" t="s">
        <v>51</v>
      </c>
      <c r="D72" s="106" t="s">
        <v>52</v>
      </c>
      <c r="E72" s="106"/>
      <c r="F72" s="106"/>
      <c r="H72" s="120">
        <f>F11+F15+F20+J34+J53+F58+F60+F68</f>
        <v>0</v>
      </c>
      <c r="I72" s="114" t="s">
        <v>11</v>
      </c>
      <c r="J72" s="107" t="s">
        <v>53</v>
      </c>
      <c r="K72" s="108"/>
    </row>
    <row r="73" spans="2:11" ht="17.100000000000001" customHeight="1" x14ac:dyDescent="0.4">
      <c r="C73" s="118"/>
      <c r="D73" s="106"/>
      <c r="E73" s="106"/>
      <c r="F73" s="106"/>
      <c r="H73" s="121"/>
      <c r="I73" s="114"/>
      <c r="J73" s="109"/>
      <c r="K73" s="110"/>
    </row>
    <row r="74" spans="2:11" ht="17.100000000000001" customHeight="1" x14ac:dyDescent="0.2">
      <c r="I74" s="22"/>
      <c r="J74" s="111"/>
      <c r="K74" s="112"/>
    </row>
    <row r="75" spans="2:11" ht="17.100000000000001" customHeight="1" x14ac:dyDescent="0.35">
      <c r="I75" s="22"/>
      <c r="J75" s="115" t="s">
        <v>54</v>
      </c>
      <c r="K75" s="23"/>
    </row>
    <row r="76" spans="2:11" ht="8.1" customHeight="1" x14ac:dyDescent="0.35">
      <c r="C76" s="118" t="s">
        <v>55</v>
      </c>
      <c r="D76" s="113" t="s">
        <v>56</v>
      </c>
      <c r="E76" s="113"/>
      <c r="F76" s="113"/>
      <c r="H76" s="120">
        <f>J38+J40</f>
        <v>0</v>
      </c>
      <c r="I76" s="114" t="s">
        <v>11</v>
      </c>
      <c r="J76" s="116"/>
      <c r="K76" s="23"/>
    </row>
    <row r="77" spans="2:11" ht="17.100000000000001" customHeight="1" x14ac:dyDescent="0.4">
      <c r="C77" s="118"/>
      <c r="D77" s="113"/>
      <c r="E77" s="113"/>
      <c r="F77" s="113"/>
      <c r="H77" s="121"/>
      <c r="I77" s="114"/>
      <c r="J77" s="24">
        <f>TRUNC(H76*0.1/1.1,0)</f>
        <v>0</v>
      </c>
      <c r="K77" t="s">
        <v>11</v>
      </c>
    </row>
    <row r="78" spans="2:11" ht="17.100000000000001" customHeight="1" x14ac:dyDescent="0.35">
      <c r="C78" s="119" t="s">
        <v>57</v>
      </c>
      <c r="I78" s="22"/>
      <c r="J78" s="117" t="s">
        <v>54</v>
      </c>
      <c r="K78" s="23"/>
    </row>
    <row r="79" spans="2:11" ht="8.1" customHeight="1" x14ac:dyDescent="0.35">
      <c r="C79" s="119"/>
      <c r="D79" s="113" t="s">
        <v>58</v>
      </c>
      <c r="E79" s="113"/>
      <c r="F79" s="113"/>
      <c r="H79" s="120">
        <f>J42</f>
        <v>0</v>
      </c>
      <c r="I79" s="114" t="s">
        <v>11</v>
      </c>
      <c r="J79" s="116"/>
      <c r="K79" s="23"/>
    </row>
    <row r="80" spans="2:11" ht="17.100000000000001" customHeight="1" x14ac:dyDescent="0.4">
      <c r="C80" s="119"/>
      <c r="D80" s="113"/>
      <c r="E80" s="113"/>
      <c r="F80" s="113"/>
      <c r="H80" s="121"/>
      <c r="I80" s="114"/>
      <c r="J80" s="24">
        <f>TRUNC(H79*0.1/1.1,0)</f>
        <v>0</v>
      </c>
      <c r="K80" t="s">
        <v>11</v>
      </c>
    </row>
    <row r="81" spans="2:17" ht="27.75" customHeight="1" x14ac:dyDescent="0.4"/>
    <row r="82" spans="2:17" ht="37.5" customHeight="1" x14ac:dyDescent="0.4">
      <c r="B82" s="5" t="s">
        <v>59</v>
      </c>
      <c r="E82" s="8"/>
      <c r="F82" s="53"/>
      <c r="G82" s="53"/>
      <c r="H82" s="8"/>
      <c r="I82" s="9"/>
    </row>
    <row r="83" spans="2:17" ht="69.400000000000006" customHeight="1" x14ac:dyDescent="0.4">
      <c r="B83" s="5"/>
      <c r="C83" s="102" t="s">
        <v>60</v>
      </c>
      <c r="D83" s="100"/>
      <c r="E83" s="100"/>
      <c r="F83" s="100"/>
      <c r="G83" s="100"/>
      <c r="H83" s="100"/>
      <c r="I83" s="100"/>
      <c r="J83" s="100"/>
      <c r="K83" s="101"/>
    </row>
    <row r="84" spans="2:17" ht="8.1" customHeight="1" x14ac:dyDescent="0.4">
      <c r="I84" s="7"/>
      <c r="J84" s="7"/>
      <c r="K84" s="7"/>
    </row>
    <row r="85" spans="2:17" ht="17.100000000000001" customHeight="1" x14ac:dyDescent="0.4">
      <c r="B85" s="6" t="s">
        <v>6</v>
      </c>
      <c r="C85" s="11" t="s">
        <v>61</v>
      </c>
      <c r="D85" s="46" t="s">
        <v>8</v>
      </c>
      <c r="F85" s="57">
        <f>_xlfn.IFS(D85="無",0,D85="有",P109)</f>
        <v>0</v>
      </c>
      <c r="G85" s="8" t="s">
        <v>11</v>
      </c>
      <c r="H85" s="7"/>
      <c r="I85" s="7"/>
      <c r="J85" s="7"/>
      <c r="K85" s="7"/>
    </row>
    <row r="86" spans="2:17" ht="8.1" customHeight="1" x14ac:dyDescent="0.4">
      <c r="D86" s="9"/>
      <c r="H86" s="7"/>
      <c r="I86" s="7"/>
      <c r="J86" s="7"/>
      <c r="K86" s="7"/>
    </row>
    <row r="87" spans="2:17" ht="17.100000000000001" customHeight="1" x14ac:dyDescent="0.4">
      <c r="B87" s="6" t="s">
        <v>6</v>
      </c>
      <c r="C87" t="s">
        <v>62</v>
      </c>
      <c r="D87" s="46" t="s">
        <v>8</v>
      </c>
      <c r="F87" s="57">
        <f>_xlfn.IFS(D87="無",0,D87="有",P110)</f>
        <v>0</v>
      </c>
      <c r="G87" s="8" t="s">
        <v>11</v>
      </c>
      <c r="H87" s="7"/>
      <c r="I87" s="7"/>
      <c r="J87" s="7"/>
      <c r="K87" s="7"/>
    </row>
    <row r="88" spans="2:17" ht="8.1" customHeight="1" x14ac:dyDescent="0.4">
      <c r="D88" s="9"/>
      <c r="H88" s="7"/>
      <c r="I88" s="7"/>
      <c r="J88" s="7"/>
      <c r="K88" s="7"/>
    </row>
    <row r="89" spans="2:17" ht="17.100000000000001" customHeight="1" x14ac:dyDescent="0.4">
      <c r="B89" s="6" t="s">
        <v>6</v>
      </c>
      <c r="C89" t="s">
        <v>63</v>
      </c>
      <c r="D89" s="46" t="s">
        <v>8</v>
      </c>
      <c r="F89" s="57">
        <f>_xlfn.IFS(D89="無",0,D89="有",P111)</f>
        <v>0</v>
      </c>
      <c r="G89" s="8" t="s">
        <v>11</v>
      </c>
      <c r="H89" s="7"/>
      <c r="I89" s="7"/>
      <c r="J89" s="7"/>
      <c r="K89" s="7"/>
    </row>
    <row r="90" spans="2:17" ht="17.100000000000001" customHeight="1" x14ac:dyDescent="0.4">
      <c r="H90" s="7"/>
      <c r="I90" s="7"/>
      <c r="J90" s="7"/>
      <c r="K90" s="7"/>
    </row>
    <row r="91" spans="2:17" s="1" customFormat="1" x14ac:dyDescent="0.4"/>
    <row r="92" spans="2:17" x14ac:dyDescent="0.4">
      <c r="C92" t="s">
        <v>64</v>
      </c>
    </row>
    <row r="94" spans="2:17" x14ac:dyDescent="0.4">
      <c r="D94" s="9" t="s">
        <v>65</v>
      </c>
      <c r="F94" s="9" t="s">
        <v>8</v>
      </c>
      <c r="G94" s="9"/>
      <c r="I94" s="9" t="s">
        <v>66</v>
      </c>
      <c r="K94" s="9" t="s">
        <v>49</v>
      </c>
      <c r="N94" t="s">
        <v>67</v>
      </c>
    </row>
    <row r="95" spans="2:17" x14ac:dyDescent="0.4">
      <c r="D95" s="9" t="s">
        <v>8</v>
      </c>
      <c r="F95" s="9" t="s">
        <v>68</v>
      </c>
      <c r="G95" s="9"/>
      <c r="I95" s="9" t="s">
        <v>69</v>
      </c>
      <c r="K95" s="9" t="s">
        <v>70</v>
      </c>
      <c r="N95" s="61" t="s">
        <v>71</v>
      </c>
      <c r="O95" s="62" t="s">
        <v>72</v>
      </c>
      <c r="P95" s="63" t="s">
        <v>73</v>
      </c>
      <c r="Q95" s="63" t="s">
        <v>74</v>
      </c>
    </row>
    <row r="96" spans="2:17" x14ac:dyDescent="0.4">
      <c r="F96" s="9" t="s">
        <v>75</v>
      </c>
      <c r="G96" s="9"/>
      <c r="I96" s="8" t="s">
        <v>76</v>
      </c>
      <c r="N96" s="66">
        <v>0</v>
      </c>
      <c r="O96" s="67">
        <v>0</v>
      </c>
      <c r="P96" s="68">
        <v>0</v>
      </c>
      <c r="Q96" s="68">
        <v>0</v>
      </c>
    </row>
    <row r="97" spans="6:17" x14ac:dyDescent="0.4">
      <c r="F97" s="9" t="s">
        <v>77</v>
      </c>
      <c r="G97" s="9"/>
      <c r="I97" s="8" t="s">
        <v>78</v>
      </c>
      <c r="N97" s="69">
        <v>1E-8</v>
      </c>
      <c r="O97" s="70">
        <v>100</v>
      </c>
      <c r="P97" s="29">
        <v>17000</v>
      </c>
      <c r="Q97" s="29">
        <v>23000</v>
      </c>
    </row>
    <row r="98" spans="6:17" x14ac:dyDescent="0.4">
      <c r="F98" s="9" t="s">
        <v>79</v>
      </c>
      <c r="G98" s="9"/>
      <c r="N98" s="69">
        <v>100.00000000999999</v>
      </c>
      <c r="O98" s="70">
        <v>200</v>
      </c>
      <c r="P98" s="29">
        <v>24000</v>
      </c>
      <c r="Q98" s="29">
        <v>36000</v>
      </c>
    </row>
    <row r="99" spans="6:17" x14ac:dyDescent="0.4">
      <c r="F99" s="9" t="s">
        <v>80</v>
      </c>
      <c r="G99" s="9"/>
      <c r="N99" s="69">
        <v>200.00000001000001</v>
      </c>
      <c r="O99" s="70">
        <v>300</v>
      </c>
      <c r="P99" s="29">
        <v>28000</v>
      </c>
      <c r="Q99" s="29">
        <v>44000</v>
      </c>
    </row>
    <row r="100" spans="6:17" x14ac:dyDescent="0.4">
      <c r="I100" t="s">
        <v>81</v>
      </c>
      <c r="N100" s="69">
        <v>300.00000001000001</v>
      </c>
      <c r="O100" s="70">
        <v>500</v>
      </c>
      <c r="P100" s="29">
        <v>36000</v>
      </c>
      <c r="Q100" s="29">
        <v>59000</v>
      </c>
    </row>
    <row r="101" spans="6:17" x14ac:dyDescent="0.4">
      <c r="I101" t="s">
        <v>82</v>
      </c>
      <c r="N101" s="69">
        <v>500.00000001000001</v>
      </c>
      <c r="O101" s="70">
        <v>1000</v>
      </c>
      <c r="P101" s="29">
        <v>51000</v>
      </c>
      <c r="Q101" s="29">
        <v>76000</v>
      </c>
    </row>
    <row r="102" spans="6:17" x14ac:dyDescent="0.4">
      <c r="I102" t="s">
        <v>83</v>
      </c>
      <c r="N102" s="69">
        <v>1000.00000001</v>
      </c>
      <c r="O102" s="70">
        <v>2000</v>
      </c>
      <c r="P102" s="29"/>
      <c r="Q102" s="29">
        <v>108000</v>
      </c>
    </row>
    <row r="103" spans="6:17" x14ac:dyDescent="0.4">
      <c r="I103" t="s">
        <v>84</v>
      </c>
      <c r="N103" s="69">
        <v>2000.0000000099999</v>
      </c>
      <c r="O103" s="70">
        <v>10000</v>
      </c>
      <c r="P103" s="29"/>
      <c r="Q103" s="29">
        <v>220000</v>
      </c>
    </row>
    <row r="104" spans="6:17" x14ac:dyDescent="0.4">
      <c r="I104" t="s">
        <v>85</v>
      </c>
      <c r="N104" s="69">
        <v>10000.000000010001</v>
      </c>
      <c r="O104" s="70">
        <v>50000</v>
      </c>
      <c r="P104" s="29"/>
      <c r="Q104" s="29">
        <v>360000</v>
      </c>
    </row>
    <row r="105" spans="6:17" x14ac:dyDescent="0.4">
      <c r="I105" t="s">
        <v>86</v>
      </c>
      <c r="N105" s="69">
        <v>50000.000000009997</v>
      </c>
      <c r="O105" s="70"/>
      <c r="P105" s="29"/>
      <c r="Q105" s="29">
        <v>620000</v>
      </c>
    </row>
    <row r="106" spans="6:17" x14ac:dyDescent="0.4">
      <c r="I106" t="s">
        <v>87</v>
      </c>
      <c r="O106" s="71"/>
      <c r="P106" s="71"/>
      <c r="Q106" s="71"/>
    </row>
    <row r="107" spans="6:17" x14ac:dyDescent="0.4">
      <c r="N107" t="s">
        <v>88</v>
      </c>
      <c r="O107" s="71"/>
      <c r="P107" s="71"/>
      <c r="Q107" s="71"/>
    </row>
    <row r="108" spans="6:17" x14ac:dyDescent="0.4">
      <c r="O108" s="71"/>
      <c r="P108" s="71"/>
      <c r="Q108" s="77" t="s">
        <v>89</v>
      </c>
    </row>
    <row r="109" spans="6:17" x14ac:dyDescent="0.4">
      <c r="N109" s="103" t="s">
        <v>61</v>
      </c>
      <c r="O109" s="103"/>
      <c r="P109" s="29">
        <v>14000</v>
      </c>
      <c r="Q109" s="29">
        <v>9000</v>
      </c>
    </row>
    <row r="110" spans="6:17" x14ac:dyDescent="0.4">
      <c r="I110" t="s">
        <v>90</v>
      </c>
      <c r="N110" s="104" t="s">
        <v>62</v>
      </c>
      <c r="O110" s="104"/>
      <c r="P110" s="29">
        <v>17000</v>
      </c>
      <c r="Q110" s="29">
        <v>13000</v>
      </c>
    </row>
    <row r="111" spans="6:17" x14ac:dyDescent="0.4">
      <c r="I111" t="s">
        <v>91</v>
      </c>
      <c r="N111" s="105" t="s">
        <v>63</v>
      </c>
      <c r="O111" s="105"/>
      <c r="P111" s="29">
        <v>17000</v>
      </c>
      <c r="Q111" s="29">
        <v>11000</v>
      </c>
    </row>
    <row r="112" spans="6:17" x14ac:dyDescent="0.4">
      <c r="I112" t="s">
        <v>92</v>
      </c>
    </row>
    <row r="113" spans="9:19" x14ac:dyDescent="0.4">
      <c r="I113" t="s">
        <v>93</v>
      </c>
      <c r="N113" t="s">
        <v>94</v>
      </c>
    </row>
    <row r="114" spans="9:19" ht="25.5" x14ac:dyDescent="0.4">
      <c r="I114" t="s">
        <v>95</v>
      </c>
      <c r="N114" s="61" t="s">
        <v>71</v>
      </c>
      <c r="O114" s="62" t="s">
        <v>72</v>
      </c>
      <c r="P114" s="86" t="s">
        <v>96</v>
      </c>
      <c r="Q114" s="86" t="s">
        <v>97</v>
      </c>
      <c r="R114" s="86" t="s">
        <v>98</v>
      </c>
      <c r="S114" s="89" t="s">
        <v>79</v>
      </c>
    </row>
    <row r="115" spans="9:19" x14ac:dyDescent="0.4">
      <c r="I115" t="s">
        <v>99</v>
      </c>
      <c r="N115" s="69">
        <v>1E-8</v>
      </c>
      <c r="O115" s="70">
        <v>100</v>
      </c>
      <c r="P115" s="29">
        <v>20000</v>
      </c>
      <c r="Q115" s="29">
        <v>10000</v>
      </c>
      <c r="R115" s="29">
        <v>10000</v>
      </c>
      <c r="S115" s="29">
        <v>140000</v>
      </c>
    </row>
    <row r="116" spans="9:19" x14ac:dyDescent="0.4">
      <c r="N116" s="69">
        <v>100.00000000999999</v>
      </c>
      <c r="O116" s="70">
        <v>500</v>
      </c>
      <c r="P116" s="29">
        <v>30000</v>
      </c>
      <c r="Q116" s="29">
        <v>10000</v>
      </c>
      <c r="R116" s="29">
        <v>10000</v>
      </c>
      <c r="S116" s="29">
        <v>140000</v>
      </c>
    </row>
    <row r="117" spans="9:19" x14ac:dyDescent="0.4">
      <c r="N117" s="69">
        <v>500.00000001000001</v>
      </c>
      <c r="O117" s="70">
        <v>1000</v>
      </c>
      <c r="P117" s="29">
        <v>70000</v>
      </c>
      <c r="Q117" s="29">
        <v>10000</v>
      </c>
      <c r="R117" s="29">
        <v>10000</v>
      </c>
      <c r="S117" s="29">
        <v>140000</v>
      </c>
    </row>
    <row r="118" spans="9:19" x14ac:dyDescent="0.4">
      <c r="I118" t="s">
        <v>100</v>
      </c>
      <c r="N118" s="69">
        <v>1000.00000001</v>
      </c>
      <c r="O118" s="70">
        <v>2000</v>
      </c>
      <c r="P118" s="29">
        <v>70000</v>
      </c>
      <c r="Q118" s="29">
        <v>10000</v>
      </c>
      <c r="R118" s="29">
        <v>10000</v>
      </c>
      <c r="S118" s="29">
        <v>190000</v>
      </c>
    </row>
    <row r="119" spans="9:19" x14ac:dyDescent="0.4">
      <c r="N119" s="69">
        <v>2000.0000000099999</v>
      </c>
      <c r="O119" s="70">
        <v>10000</v>
      </c>
      <c r="P119" s="29">
        <v>70000</v>
      </c>
      <c r="Q119" s="29">
        <v>10000</v>
      </c>
      <c r="R119" s="29">
        <v>10000</v>
      </c>
      <c r="S119" s="29">
        <v>230000</v>
      </c>
    </row>
    <row r="120" spans="9:19" x14ac:dyDescent="0.4">
      <c r="N120" s="69">
        <v>10000.000000010001</v>
      </c>
      <c r="O120" s="70">
        <v>50000</v>
      </c>
      <c r="P120" s="29">
        <v>70000</v>
      </c>
      <c r="Q120" s="29">
        <v>10000</v>
      </c>
      <c r="R120" s="29">
        <v>10000</v>
      </c>
      <c r="S120" s="29">
        <v>300000</v>
      </c>
    </row>
    <row r="121" spans="9:19" x14ac:dyDescent="0.4">
      <c r="N121" s="69">
        <v>50000.000000009997</v>
      </c>
      <c r="O121" s="70"/>
      <c r="P121" s="29">
        <v>70000</v>
      </c>
      <c r="Q121" s="29">
        <v>10000</v>
      </c>
      <c r="R121" s="29">
        <v>10000</v>
      </c>
      <c r="S121" s="29">
        <v>560000</v>
      </c>
    </row>
    <row r="123" spans="9:19" x14ac:dyDescent="0.4">
      <c r="N123" t="s">
        <v>101</v>
      </c>
    </row>
    <row r="124" spans="9:19" x14ac:dyDescent="0.4">
      <c r="N124" s="87" t="s">
        <v>102</v>
      </c>
      <c r="O124" s="88"/>
      <c r="P124" s="88"/>
      <c r="Q124" s="88"/>
      <c r="R124" s="90"/>
      <c r="S124" s="29">
        <v>12000</v>
      </c>
    </row>
    <row r="125" spans="9:19" x14ac:dyDescent="0.4">
      <c r="N125" s="87" t="s">
        <v>103</v>
      </c>
      <c r="O125" s="88"/>
      <c r="P125" s="88"/>
      <c r="Q125" s="88"/>
      <c r="R125" s="90"/>
      <c r="S125" s="29">
        <v>36000</v>
      </c>
    </row>
    <row r="126" spans="9:19" x14ac:dyDescent="0.4">
      <c r="S126" s="71"/>
    </row>
    <row r="127" spans="9:19" x14ac:dyDescent="0.4">
      <c r="N127" t="s">
        <v>104</v>
      </c>
    </row>
    <row r="128" spans="9:19" x14ac:dyDescent="0.4">
      <c r="N128" s="61" t="s">
        <v>71</v>
      </c>
      <c r="O128" s="62" t="s">
        <v>72</v>
      </c>
      <c r="P128" s="28"/>
      <c r="S128" s="71"/>
    </row>
    <row r="129" spans="14:19" x14ac:dyDescent="0.4">
      <c r="N129" s="66">
        <v>0</v>
      </c>
      <c r="O129" s="67">
        <v>0</v>
      </c>
      <c r="P129" s="28">
        <v>0</v>
      </c>
    </row>
    <row r="130" spans="14:19" x14ac:dyDescent="0.4">
      <c r="N130" s="69">
        <v>1E-8</v>
      </c>
      <c r="O130" s="70">
        <v>100</v>
      </c>
      <c r="P130" s="29">
        <v>5000</v>
      </c>
      <c r="S130" s="71"/>
    </row>
    <row r="131" spans="14:19" x14ac:dyDescent="0.4">
      <c r="N131" s="69">
        <v>100.00000000999999</v>
      </c>
      <c r="O131" s="70">
        <v>200</v>
      </c>
      <c r="P131" s="29">
        <v>7000</v>
      </c>
    </row>
    <row r="132" spans="14:19" x14ac:dyDescent="0.4">
      <c r="N132" s="69">
        <v>200.00000001000001</v>
      </c>
      <c r="O132" s="70">
        <v>300</v>
      </c>
      <c r="P132" s="29">
        <v>9000</v>
      </c>
      <c r="S132" s="71"/>
    </row>
    <row r="133" spans="14:19" x14ac:dyDescent="0.4">
      <c r="N133" s="69">
        <v>300.00000001000001</v>
      </c>
      <c r="O133" s="70">
        <v>500</v>
      </c>
      <c r="P133" s="29">
        <v>12000</v>
      </c>
    </row>
    <row r="134" spans="14:19" x14ac:dyDescent="0.4">
      <c r="N134" s="69">
        <v>500.00000001000001</v>
      </c>
      <c r="O134" s="70">
        <v>1000</v>
      </c>
      <c r="P134" s="29">
        <v>15000</v>
      </c>
      <c r="S134" s="71"/>
    </row>
    <row r="135" spans="14:19" x14ac:dyDescent="0.4">
      <c r="N135" s="69">
        <v>1000.00000001</v>
      </c>
      <c r="O135" s="70">
        <v>2000</v>
      </c>
      <c r="P135" s="29">
        <v>22000</v>
      </c>
    </row>
    <row r="136" spans="14:19" x14ac:dyDescent="0.4">
      <c r="N136" s="69">
        <v>2000.0000000099999</v>
      </c>
      <c r="O136" s="70">
        <v>10000</v>
      </c>
      <c r="P136" s="29">
        <v>44000</v>
      </c>
      <c r="S136" s="71"/>
    </row>
    <row r="137" spans="14:19" x14ac:dyDescent="0.4">
      <c r="N137" s="69">
        <v>10000.000000010001</v>
      </c>
      <c r="O137" s="70">
        <v>50000</v>
      </c>
      <c r="P137" s="29">
        <v>72000</v>
      </c>
    </row>
    <row r="138" spans="14:19" x14ac:dyDescent="0.4">
      <c r="N138" s="69">
        <v>50000.000000009997</v>
      </c>
      <c r="O138" s="70"/>
      <c r="P138" s="29">
        <v>124000</v>
      </c>
      <c r="S138" s="71"/>
    </row>
    <row r="140" spans="14:19" x14ac:dyDescent="0.4">
      <c r="N140" t="s">
        <v>105</v>
      </c>
    </row>
    <row r="141" spans="14:19" x14ac:dyDescent="0.4">
      <c r="N141" s="61" t="s">
        <v>106</v>
      </c>
      <c r="O141" s="62" t="s">
        <v>107</v>
      </c>
      <c r="P141" s="31" t="s">
        <v>66</v>
      </c>
      <c r="Q141" s="93" t="s">
        <v>69</v>
      </c>
    </row>
    <row r="142" spans="14:19" x14ac:dyDescent="0.4">
      <c r="N142" s="66">
        <v>0</v>
      </c>
      <c r="O142" s="67">
        <v>0</v>
      </c>
      <c r="P142" s="29">
        <v>0</v>
      </c>
      <c r="Q142" s="94">
        <v>0</v>
      </c>
    </row>
    <row r="143" spans="14:19" x14ac:dyDescent="0.4">
      <c r="N143" s="69">
        <v>1E-8</v>
      </c>
      <c r="O143" s="70">
        <v>199.99999998999999</v>
      </c>
      <c r="P143" s="29">
        <v>17000</v>
      </c>
      <c r="Q143" s="29">
        <v>33000</v>
      </c>
    </row>
    <row r="144" spans="14:19" x14ac:dyDescent="0.4">
      <c r="N144" s="69">
        <v>200</v>
      </c>
      <c r="O144" s="70">
        <v>299.99999998999999</v>
      </c>
      <c r="P144" s="29">
        <v>19000</v>
      </c>
      <c r="Q144" s="29">
        <v>33000</v>
      </c>
    </row>
    <row r="145" spans="14:26" x14ac:dyDescent="0.4">
      <c r="N145" s="69">
        <v>300</v>
      </c>
      <c r="O145" s="70">
        <v>999.99999998999999</v>
      </c>
      <c r="P145" s="29">
        <v>19000</v>
      </c>
      <c r="Q145" s="29">
        <v>55000</v>
      </c>
    </row>
    <row r="146" spans="14:26" x14ac:dyDescent="0.4">
      <c r="N146" s="69">
        <v>1000</v>
      </c>
      <c r="O146" s="70">
        <v>4999.9999999900001</v>
      </c>
      <c r="P146" s="91" t="s">
        <v>108</v>
      </c>
      <c r="Q146" s="29">
        <v>95000</v>
      </c>
    </row>
    <row r="147" spans="14:26" x14ac:dyDescent="0.4">
      <c r="N147" s="69">
        <v>5000</v>
      </c>
      <c r="O147" s="70"/>
      <c r="P147" s="91" t="s">
        <v>108</v>
      </c>
      <c r="Q147" s="91" t="s">
        <v>108</v>
      </c>
    </row>
    <row r="149" spans="14:26" x14ac:dyDescent="0.4">
      <c r="N149" t="s">
        <v>109</v>
      </c>
    </row>
    <row r="150" spans="14:26" x14ac:dyDescent="0.4">
      <c r="N150" s="61" t="s">
        <v>106</v>
      </c>
      <c r="O150" s="62" t="s">
        <v>107</v>
      </c>
      <c r="P150" s="31" t="s">
        <v>110</v>
      </c>
    </row>
    <row r="151" spans="14:26" x14ac:dyDescent="0.4">
      <c r="N151" s="66">
        <v>0</v>
      </c>
      <c r="O151" s="67">
        <v>0</v>
      </c>
      <c r="P151" s="29">
        <v>0</v>
      </c>
    </row>
    <row r="152" spans="14:26" x14ac:dyDescent="0.4">
      <c r="N152" s="69">
        <v>1E-8</v>
      </c>
      <c r="O152" s="70">
        <v>49.999999989999999</v>
      </c>
      <c r="P152" s="92" t="s">
        <v>111</v>
      </c>
    </row>
    <row r="153" spans="14:26" x14ac:dyDescent="0.4">
      <c r="N153" s="69">
        <v>50</v>
      </c>
      <c r="O153" s="70">
        <v>999.99999998999999</v>
      </c>
      <c r="P153" s="29">
        <v>8000</v>
      </c>
    </row>
    <row r="154" spans="14:26" x14ac:dyDescent="0.4">
      <c r="N154" s="69">
        <v>1000</v>
      </c>
      <c r="O154" s="70">
        <v>1999.9999999900001</v>
      </c>
      <c r="P154" s="29">
        <v>12000</v>
      </c>
    </row>
    <row r="155" spans="14:26" x14ac:dyDescent="0.4">
      <c r="N155" s="69">
        <v>2000</v>
      </c>
      <c r="O155" s="70">
        <v>4999.9999999900001</v>
      </c>
      <c r="P155" s="74">
        <v>16000</v>
      </c>
    </row>
    <row r="156" spans="14:26" x14ac:dyDescent="0.4">
      <c r="N156" s="69">
        <v>5000</v>
      </c>
      <c r="O156" s="70"/>
      <c r="P156" s="74">
        <v>20000</v>
      </c>
    </row>
    <row r="158" spans="14:26" x14ac:dyDescent="0.4">
      <c r="N158" t="s">
        <v>112</v>
      </c>
    </row>
    <row r="159" spans="14:26" x14ac:dyDescent="0.4">
      <c r="N159" t="s">
        <v>113</v>
      </c>
      <c r="U159" t="s">
        <v>114</v>
      </c>
    </row>
    <row r="160" spans="14:26" x14ac:dyDescent="0.4">
      <c r="N160" s="122" t="s">
        <v>106</v>
      </c>
      <c r="O160" s="122" t="s">
        <v>107</v>
      </c>
      <c r="P160" s="123" t="s">
        <v>115</v>
      </c>
      <c r="Q160" s="123"/>
      <c r="R160" s="126" t="s">
        <v>116</v>
      </c>
      <c r="S160" s="126"/>
      <c r="U160" s="122" t="s">
        <v>106</v>
      </c>
      <c r="V160" s="122" t="s">
        <v>107</v>
      </c>
      <c r="W160" s="123" t="s">
        <v>115</v>
      </c>
      <c r="X160" s="123"/>
      <c r="Y160" s="126" t="s">
        <v>116</v>
      </c>
      <c r="Z160" s="126"/>
    </row>
    <row r="161" spans="14:30" x14ac:dyDescent="0.4">
      <c r="N161" s="122"/>
      <c r="O161" s="122"/>
      <c r="P161" s="26" t="s">
        <v>117</v>
      </c>
      <c r="Q161" s="26" t="s">
        <v>69</v>
      </c>
      <c r="R161" s="26" t="s">
        <v>117</v>
      </c>
      <c r="S161" s="26" t="s">
        <v>69</v>
      </c>
      <c r="U161" s="122"/>
      <c r="V161" s="122"/>
      <c r="W161" s="26" t="s">
        <v>117</v>
      </c>
      <c r="X161" s="26" t="s">
        <v>69</v>
      </c>
      <c r="Y161" s="26" t="s">
        <v>117</v>
      </c>
      <c r="Z161" s="26" t="s">
        <v>69</v>
      </c>
    </row>
    <row r="162" spans="14:30" x14ac:dyDescent="0.4">
      <c r="N162" s="27">
        <v>0</v>
      </c>
      <c r="O162" s="27">
        <v>0</v>
      </c>
      <c r="P162" s="28">
        <v>0</v>
      </c>
      <c r="Q162" s="28">
        <v>0</v>
      </c>
      <c r="R162" s="28">
        <v>0</v>
      </c>
      <c r="S162" s="28">
        <v>0</v>
      </c>
      <c r="U162" s="27">
        <v>0</v>
      </c>
      <c r="V162" s="27">
        <v>0</v>
      </c>
      <c r="W162" s="28">
        <v>0</v>
      </c>
      <c r="X162" s="28">
        <v>0</v>
      </c>
      <c r="Y162" s="28">
        <v>0</v>
      </c>
      <c r="Z162" s="28">
        <v>0</v>
      </c>
    </row>
    <row r="163" spans="14:30" x14ac:dyDescent="0.4">
      <c r="N163" s="27">
        <v>1E-8</v>
      </c>
      <c r="O163" s="27">
        <v>199.99999998999999</v>
      </c>
      <c r="P163" s="29">
        <v>27000</v>
      </c>
      <c r="Q163" s="29">
        <v>53000</v>
      </c>
      <c r="R163" s="29">
        <v>36000</v>
      </c>
      <c r="S163" s="29">
        <v>73000</v>
      </c>
      <c r="U163" s="27">
        <v>1E-8</v>
      </c>
      <c r="V163" s="27">
        <v>199.99999998999999</v>
      </c>
      <c r="W163" s="29">
        <v>29000</v>
      </c>
      <c r="X163" s="29">
        <v>57000</v>
      </c>
      <c r="Y163" s="29">
        <v>39000</v>
      </c>
      <c r="Z163" s="29">
        <v>78000</v>
      </c>
    </row>
    <row r="164" spans="14:30" x14ac:dyDescent="0.4">
      <c r="N164" s="27">
        <v>200</v>
      </c>
      <c r="O164" s="27">
        <v>299.99999998999999</v>
      </c>
      <c r="P164" s="29">
        <v>29000</v>
      </c>
      <c r="Q164" s="29">
        <v>53000</v>
      </c>
      <c r="R164" s="29">
        <v>41000</v>
      </c>
      <c r="S164" s="29">
        <v>73000</v>
      </c>
      <c r="U164" s="27">
        <v>200</v>
      </c>
      <c r="V164" s="27">
        <v>299.99999998999999</v>
      </c>
      <c r="W164" s="29">
        <v>32000</v>
      </c>
      <c r="X164" s="29">
        <v>57000</v>
      </c>
      <c r="Y164" s="29">
        <v>44000</v>
      </c>
      <c r="Z164" s="29">
        <v>78000</v>
      </c>
    </row>
    <row r="165" spans="14:30" x14ac:dyDescent="0.4">
      <c r="N165" s="27">
        <v>300</v>
      </c>
      <c r="O165" s="27">
        <v>1999.9999999900001</v>
      </c>
      <c r="P165" s="29">
        <v>29000</v>
      </c>
      <c r="Q165" s="29">
        <v>87000</v>
      </c>
      <c r="R165" s="29">
        <v>41000</v>
      </c>
      <c r="S165" s="29">
        <v>121000</v>
      </c>
      <c r="U165" s="27">
        <v>300</v>
      </c>
      <c r="V165" s="27">
        <v>1999.9999999900001</v>
      </c>
      <c r="W165" s="29">
        <v>32000</v>
      </c>
      <c r="X165" s="29">
        <v>93000</v>
      </c>
      <c r="Y165" s="29">
        <v>44000</v>
      </c>
      <c r="Z165" s="29">
        <v>129000</v>
      </c>
    </row>
    <row r="166" spans="14:30" x14ac:dyDescent="0.4">
      <c r="N166" s="27">
        <v>2000</v>
      </c>
      <c r="O166" s="30"/>
      <c r="P166" s="30" t="s">
        <v>118</v>
      </c>
      <c r="Q166" s="30" t="s">
        <v>118</v>
      </c>
      <c r="R166" s="30" t="s">
        <v>118</v>
      </c>
      <c r="S166" s="30" t="s">
        <v>118</v>
      </c>
      <c r="U166" s="27">
        <v>2000</v>
      </c>
      <c r="V166" s="30"/>
      <c r="W166" s="30" t="s">
        <v>118</v>
      </c>
      <c r="X166" s="30" t="s">
        <v>118</v>
      </c>
      <c r="Y166" s="30" t="s">
        <v>118</v>
      </c>
      <c r="Z166" s="30" t="s">
        <v>118</v>
      </c>
    </row>
    <row r="168" spans="14:30" x14ac:dyDescent="0.4">
      <c r="N168" t="s">
        <v>119</v>
      </c>
    </row>
    <row r="169" spans="14:30" x14ac:dyDescent="0.4">
      <c r="N169" t="s">
        <v>113</v>
      </c>
      <c r="W169" t="s">
        <v>114</v>
      </c>
    </row>
    <row r="170" spans="14:30" x14ac:dyDescent="0.4">
      <c r="N170" s="122" t="s">
        <v>106</v>
      </c>
      <c r="O170" s="122" t="s">
        <v>107</v>
      </c>
      <c r="P170" s="123" t="s">
        <v>92</v>
      </c>
      <c r="Q170" s="123"/>
      <c r="R170" s="126" t="s">
        <v>120</v>
      </c>
      <c r="S170" s="126"/>
      <c r="T170" s="123" t="s">
        <v>121</v>
      </c>
      <c r="U170" s="123"/>
      <c r="W170" s="122" t="s">
        <v>106</v>
      </c>
      <c r="X170" s="122" t="s">
        <v>107</v>
      </c>
      <c r="Y170" s="127" t="s">
        <v>92</v>
      </c>
      <c r="Z170" s="128"/>
      <c r="AA170" s="124" t="s">
        <v>120</v>
      </c>
      <c r="AB170" s="125"/>
      <c r="AC170" s="123" t="s">
        <v>122</v>
      </c>
      <c r="AD170" s="123"/>
    </row>
    <row r="171" spans="14:30" x14ac:dyDescent="0.4">
      <c r="N171" s="122"/>
      <c r="O171" s="122"/>
      <c r="P171" s="25" t="s">
        <v>123</v>
      </c>
      <c r="Q171" s="25" t="s">
        <v>124</v>
      </c>
      <c r="R171" s="25" t="s">
        <v>123</v>
      </c>
      <c r="S171" s="25" t="s">
        <v>124</v>
      </c>
      <c r="T171" s="25" t="s">
        <v>123</v>
      </c>
      <c r="U171" s="25" t="s">
        <v>124</v>
      </c>
      <c r="W171" s="122"/>
      <c r="X171" s="122"/>
      <c r="Y171" s="25" t="s">
        <v>123</v>
      </c>
      <c r="Z171" s="25" t="s">
        <v>124</v>
      </c>
      <c r="AA171" s="25" t="s">
        <v>123</v>
      </c>
      <c r="AB171" s="25" t="s">
        <v>124</v>
      </c>
      <c r="AC171" s="25" t="s">
        <v>123</v>
      </c>
      <c r="AD171" s="25" t="s">
        <v>124</v>
      </c>
    </row>
    <row r="172" spans="14:30" x14ac:dyDescent="0.4">
      <c r="N172" s="27">
        <v>0</v>
      </c>
      <c r="O172" s="27">
        <v>0</v>
      </c>
      <c r="P172" s="28">
        <v>0</v>
      </c>
      <c r="Q172" s="28">
        <v>0</v>
      </c>
      <c r="R172" s="28">
        <v>0</v>
      </c>
      <c r="S172" s="28">
        <v>0</v>
      </c>
      <c r="T172" s="29">
        <v>0</v>
      </c>
      <c r="U172" s="29">
        <v>0</v>
      </c>
      <c r="W172" s="27">
        <v>0</v>
      </c>
      <c r="X172" s="27">
        <v>0</v>
      </c>
      <c r="Y172" s="28">
        <v>0</v>
      </c>
      <c r="Z172" s="28">
        <v>0</v>
      </c>
      <c r="AA172" s="28">
        <v>0</v>
      </c>
      <c r="AB172" s="28">
        <v>0</v>
      </c>
      <c r="AC172" s="29">
        <v>0</v>
      </c>
      <c r="AD172" s="29">
        <v>0</v>
      </c>
    </row>
    <row r="173" spans="14:30" x14ac:dyDescent="0.4">
      <c r="N173" s="27">
        <v>1E-8</v>
      </c>
      <c r="O173" s="27">
        <v>299.99999998999999</v>
      </c>
      <c r="P173" s="29">
        <v>95000</v>
      </c>
      <c r="Q173" s="29">
        <v>20000</v>
      </c>
      <c r="R173" s="29">
        <v>249000</v>
      </c>
      <c r="S173" s="29">
        <v>24000</v>
      </c>
      <c r="T173" s="32">
        <v>66000</v>
      </c>
      <c r="U173" s="32">
        <v>14000</v>
      </c>
      <c r="W173" s="27">
        <v>1E-8</v>
      </c>
      <c r="X173" s="27">
        <v>299.99999998999999</v>
      </c>
      <c r="Y173" s="29">
        <v>100000</v>
      </c>
      <c r="Z173" s="29">
        <v>25000</v>
      </c>
      <c r="AA173" s="29">
        <v>268000</v>
      </c>
      <c r="AB173" s="29">
        <v>29000</v>
      </c>
      <c r="AC173" s="32">
        <v>70000</v>
      </c>
      <c r="AD173" s="32">
        <v>17000</v>
      </c>
    </row>
    <row r="174" spans="14:30" x14ac:dyDescent="0.4">
      <c r="N174" s="27">
        <v>300</v>
      </c>
      <c r="O174" s="27">
        <v>999.99999998999999</v>
      </c>
      <c r="P174" s="29">
        <v>118000</v>
      </c>
      <c r="Q174" s="29">
        <v>25000</v>
      </c>
      <c r="R174" s="29">
        <v>311000</v>
      </c>
      <c r="S174" s="29">
        <v>30000</v>
      </c>
      <c r="W174" s="27">
        <v>300</v>
      </c>
      <c r="X174" s="27">
        <v>999.99999998999999</v>
      </c>
      <c r="Y174" s="29">
        <v>125000</v>
      </c>
      <c r="Z174" s="29">
        <v>31000</v>
      </c>
      <c r="AA174" s="29">
        <v>334000</v>
      </c>
      <c r="AB174" s="29">
        <v>36000</v>
      </c>
    </row>
    <row r="175" spans="14:30" x14ac:dyDescent="0.4">
      <c r="N175" s="27">
        <v>1000</v>
      </c>
      <c r="O175" s="27">
        <v>1999.9999999900001</v>
      </c>
      <c r="P175" s="29">
        <v>153000</v>
      </c>
      <c r="Q175" s="29">
        <v>34000</v>
      </c>
      <c r="R175" s="29">
        <v>400000</v>
      </c>
      <c r="S175" s="29">
        <v>39000</v>
      </c>
      <c r="W175" s="27">
        <v>1000</v>
      </c>
      <c r="X175" s="27">
        <v>1999.9999999900001</v>
      </c>
      <c r="Y175" s="29">
        <v>162000</v>
      </c>
      <c r="Z175" s="29">
        <v>42000</v>
      </c>
      <c r="AA175" s="29">
        <v>428000</v>
      </c>
      <c r="AB175" s="29">
        <v>49000</v>
      </c>
    </row>
    <row r="176" spans="14:30" x14ac:dyDescent="0.4">
      <c r="N176" s="27">
        <v>2000</v>
      </c>
      <c r="O176" s="27">
        <v>4999.9999999900001</v>
      </c>
      <c r="P176" s="29">
        <v>232000</v>
      </c>
      <c r="Q176" s="29">
        <v>91000</v>
      </c>
      <c r="R176" s="29">
        <v>558000</v>
      </c>
      <c r="S176" s="29">
        <v>99000</v>
      </c>
      <c r="W176" s="27">
        <v>2000</v>
      </c>
      <c r="X176" s="27">
        <v>4999.9999999900001</v>
      </c>
      <c r="Y176" s="29">
        <v>245000</v>
      </c>
      <c r="Z176" s="29">
        <v>98000</v>
      </c>
      <c r="AA176" s="29">
        <v>590000</v>
      </c>
      <c r="AB176" s="29">
        <v>114000</v>
      </c>
    </row>
    <row r="177" spans="14:28" x14ac:dyDescent="0.4">
      <c r="N177" s="27">
        <v>5000</v>
      </c>
      <c r="O177" s="27">
        <v>9999.9999999899992</v>
      </c>
      <c r="P177" s="29">
        <v>293000</v>
      </c>
      <c r="Q177" s="29">
        <v>134000</v>
      </c>
      <c r="R177" s="29">
        <v>661000</v>
      </c>
      <c r="S177" s="29">
        <v>147000</v>
      </c>
      <c r="W177" s="27">
        <v>5000</v>
      </c>
      <c r="X177" s="27">
        <v>9999.9999999899992</v>
      </c>
      <c r="Y177" s="29">
        <v>309000</v>
      </c>
      <c r="Z177" s="29">
        <v>143000</v>
      </c>
      <c r="AA177" s="29">
        <v>700000</v>
      </c>
      <c r="AB177" s="29">
        <v>163000</v>
      </c>
    </row>
    <row r="178" spans="14:28" x14ac:dyDescent="0.4">
      <c r="N178" s="27">
        <v>10000</v>
      </c>
      <c r="O178" s="27">
        <v>24999.999999989999</v>
      </c>
      <c r="P178" s="29">
        <v>348000</v>
      </c>
      <c r="Q178" s="29">
        <v>161000</v>
      </c>
      <c r="R178" s="29">
        <v>787000</v>
      </c>
      <c r="S178" s="29">
        <v>185000</v>
      </c>
      <c r="W178" s="27">
        <v>10000</v>
      </c>
      <c r="X178" s="27">
        <v>24999.999999989999</v>
      </c>
      <c r="Y178" s="29">
        <v>368000</v>
      </c>
      <c r="Z178" s="29">
        <v>177000</v>
      </c>
      <c r="AA178" s="29">
        <v>839000</v>
      </c>
      <c r="AB178" s="29">
        <v>204000</v>
      </c>
    </row>
    <row r="179" spans="14:28" x14ac:dyDescent="0.4">
      <c r="N179" s="27">
        <v>25000</v>
      </c>
      <c r="O179" s="27">
        <v>49999.999999990003</v>
      </c>
      <c r="P179" s="29">
        <v>404000</v>
      </c>
      <c r="Q179" s="29">
        <v>199000</v>
      </c>
      <c r="R179" s="29">
        <v>890000</v>
      </c>
      <c r="S179" s="29">
        <v>228000</v>
      </c>
      <c r="W179" s="27">
        <v>25000</v>
      </c>
      <c r="X179" s="27">
        <v>49999.999999990003</v>
      </c>
      <c r="Y179" s="29">
        <v>425000</v>
      </c>
      <c r="Z179" s="29">
        <v>216000</v>
      </c>
      <c r="AA179" s="29">
        <v>949000</v>
      </c>
      <c r="AB179" s="29">
        <v>250000</v>
      </c>
    </row>
    <row r="180" spans="14:28" x14ac:dyDescent="0.4">
      <c r="N180" s="27">
        <v>50000</v>
      </c>
      <c r="O180" s="30"/>
      <c r="P180" s="30" t="s">
        <v>118</v>
      </c>
      <c r="Q180" s="30" t="s">
        <v>118</v>
      </c>
      <c r="R180" s="30" t="s">
        <v>118</v>
      </c>
      <c r="S180" s="30" t="s">
        <v>118</v>
      </c>
      <c r="W180" s="27">
        <v>50000</v>
      </c>
      <c r="X180" s="30"/>
      <c r="Y180" s="30" t="s">
        <v>118</v>
      </c>
      <c r="Z180" s="30" t="s">
        <v>118</v>
      </c>
      <c r="AA180" s="30" t="s">
        <v>118</v>
      </c>
      <c r="AB180" s="30" t="s">
        <v>118</v>
      </c>
    </row>
    <row r="181" spans="14:28" x14ac:dyDescent="0.4">
      <c r="N181" s="95"/>
      <c r="O181" s="96"/>
      <c r="P181" s="96"/>
      <c r="Q181" s="96"/>
      <c r="R181" s="96"/>
      <c r="S181" s="96"/>
      <c r="W181" s="95"/>
      <c r="X181" s="96"/>
      <c r="Y181" s="96"/>
      <c r="Z181" s="96"/>
      <c r="AA181" s="96"/>
      <c r="AB181" s="96"/>
    </row>
    <row r="182" spans="14:28" ht="30" customHeight="1" x14ac:dyDescent="0.4">
      <c r="N182" s="129" t="s">
        <v>263</v>
      </c>
      <c r="O182" s="129"/>
      <c r="P182" s="129"/>
      <c r="Q182" s="129"/>
      <c r="R182" s="129"/>
      <c r="S182" s="129"/>
      <c r="T182" s="29">
        <v>2000</v>
      </c>
      <c r="W182" s="95"/>
      <c r="X182" s="96"/>
      <c r="Y182" s="96"/>
      <c r="Z182" s="96"/>
      <c r="AA182" s="96"/>
      <c r="AB182" s="96"/>
    </row>
    <row r="184" spans="14:28" x14ac:dyDescent="0.4">
      <c r="N184" t="s">
        <v>125</v>
      </c>
    </row>
    <row r="185" spans="14:28" x14ac:dyDescent="0.4">
      <c r="N185" s="124" t="s">
        <v>126</v>
      </c>
      <c r="O185" s="125"/>
      <c r="P185" s="32">
        <v>48400</v>
      </c>
    </row>
    <row r="186" spans="14:28" x14ac:dyDescent="0.4">
      <c r="N186" s="124" t="s">
        <v>127</v>
      </c>
      <c r="O186" s="125"/>
      <c r="P186" s="32">
        <v>4400</v>
      </c>
    </row>
  </sheetData>
  <sheetProtection algorithmName="SHA-512" hashValue="0KO5HIQeVuVnB/lr0O6HhUjg7RK52hlbfZmxeddE2OnVxE+zAl2FXNM78vOvB8zLbsiuKMsHZ0xnB7w7bwCsdg==" saltValue="9NUGOIkTbtrQh9XssQwSlQ==" spinCount="100000" sheet="1" objects="1" scenarios="1"/>
  <mergeCells count="46">
    <mergeCell ref="O170:O171"/>
    <mergeCell ref="U160:U161"/>
    <mergeCell ref="AA170:AB170"/>
    <mergeCell ref="AC170:AD170"/>
    <mergeCell ref="N185:O185"/>
    <mergeCell ref="N186:O186"/>
    <mergeCell ref="N160:N161"/>
    <mergeCell ref="P160:Q160"/>
    <mergeCell ref="R160:S160"/>
    <mergeCell ref="W160:X160"/>
    <mergeCell ref="Y160:Z160"/>
    <mergeCell ref="P170:Q170"/>
    <mergeCell ref="R170:S170"/>
    <mergeCell ref="T170:U170"/>
    <mergeCell ref="Y170:Z170"/>
    <mergeCell ref="W170:W171"/>
    <mergeCell ref="X170:X171"/>
    <mergeCell ref="N182:S182"/>
    <mergeCell ref="N170:N171"/>
    <mergeCell ref="C78:C80"/>
    <mergeCell ref="H72:H73"/>
    <mergeCell ref="H76:H77"/>
    <mergeCell ref="H79:H80"/>
    <mergeCell ref="V160:V161"/>
    <mergeCell ref="O160:O161"/>
    <mergeCell ref="C64:K64"/>
    <mergeCell ref="C83:K83"/>
    <mergeCell ref="N109:O109"/>
    <mergeCell ref="N110:O110"/>
    <mergeCell ref="N111:O111"/>
    <mergeCell ref="D72:F73"/>
    <mergeCell ref="J72:K74"/>
    <mergeCell ref="D76:F77"/>
    <mergeCell ref="D79:F80"/>
    <mergeCell ref="I72:I73"/>
    <mergeCell ref="I76:I77"/>
    <mergeCell ref="I79:I80"/>
    <mergeCell ref="J75:J76"/>
    <mergeCell ref="J78:J79"/>
    <mergeCell ref="C72:C73"/>
    <mergeCell ref="C76:C77"/>
    <mergeCell ref="C7:K7"/>
    <mergeCell ref="H20:K20"/>
    <mergeCell ref="C25:K25"/>
    <mergeCell ref="C46:K46"/>
    <mergeCell ref="C56:K56"/>
  </mergeCells>
  <phoneticPr fontId="35"/>
  <dataValidations count="9">
    <dataValidation type="list" allowBlank="1" showInputMessage="1" showErrorMessage="1" sqref="M1" xr:uid="{00000000-0002-0000-0000-000000000000}">
      <formula1>" "</formula1>
    </dataValidation>
    <dataValidation type="list" allowBlank="1" showInputMessage="1" showErrorMessage="1" sqref="D28 F28 H28" xr:uid="{00000000-0002-0000-0000-000001000000}">
      <formula1>$I$93:$I$97</formula1>
    </dataValidation>
    <dataValidation type="list" allowBlank="1" showInputMessage="1" showErrorMessage="1" sqref="D9 D20 D58 D85 D87 D89 D60:D61" xr:uid="{00000000-0002-0000-0000-000002000000}">
      <formula1>$D$94:$D$95</formula1>
    </dataValidation>
    <dataValidation type="list" allowBlank="1" showInputMessage="1" showErrorMessage="1" sqref="H40" xr:uid="{00000000-0002-0000-0000-000003000000}">
      <formula1>$I$117:$I$118</formula1>
    </dataValidation>
    <dataValidation type="list" allowBlank="1" showInputMessage="1" showErrorMessage="1" sqref="D36 F36 H36" xr:uid="{00000000-0002-0000-0000-000004000000}">
      <formula1>$I$109:$I$115</formula1>
    </dataValidation>
    <dataValidation type="list" allowBlank="1" showInputMessage="1" showErrorMessage="1" sqref="D29 F29 H29 D31 F31 H31" xr:uid="{00000000-0002-0000-0000-000005000000}">
      <formula1>$I$94:$I$97</formula1>
    </dataValidation>
    <dataValidation type="list" allowBlank="1" showInputMessage="1" showErrorMessage="1" sqref="D66" xr:uid="{00000000-0002-0000-0000-000006000000}">
      <formula1>$K$94:$K$95</formula1>
    </dataValidation>
    <dataValidation type="list" allowBlank="1" showInputMessage="1" showErrorMessage="1" sqref="D49 F49 H49" xr:uid="{00000000-0002-0000-0000-000007000000}">
      <formula1>$F$94:$F$99</formula1>
    </dataValidation>
    <dataValidation type="list" allowBlank="1" showInputMessage="1" showErrorMessage="1" sqref="D32 F32 H32" xr:uid="{00000000-0002-0000-0000-000008000000}">
      <formula1>$I$99:$I$106</formula1>
    </dataValidation>
  </dataValidations>
  <pageMargins left="0.31458333333333299" right="0.31458333333333299" top="0.55069444444444404" bottom="0.35416666666666702" header="0" footer="0"/>
  <pageSetup paperSize="9" scale="84" orientation="portrait" r:id="rId1"/>
  <rowBreaks count="2" manualBreakCount="2">
    <brk id="43" max="11" man="1"/>
    <brk id="169" max="16383" man="1"/>
  </rowBreaks>
  <colBreaks count="1" manualBreakCount="1">
    <brk id="1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S112"/>
  <sheetViews>
    <sheetView view="pageBreakPreview" topLeftCell="B1" zoomScaleNormal="100" zoomScaleSheetLayoutView="100" workbookViewId="0">
      <selection activeCell="B1" sqref="B1"/>
    </sheetView>
  </sheetViews>
  <sheetFormatPr defaultColWidth="9" defaultRowHeight="18.75" x14ac:dyDescent="0.4"/>
  <cols>
    <col min="1" max="1" width="4.5" customWidth="1"/>
    <col min="2" max="2" width="2.625" customWidth="1"/>
    <col min="3" max="3" width="13.875" customWidth="1"/>
    <col min="4" max="4" width="15.125" customWidth="1"/>
    <col min="5" max="5" width="4.625" customWidth="1"/>
    <col min="6" max="6" width="15.125" customWidth="1"/>
    <col min="7" max="7" width="4.625" customWidth="1"/>
    <col min="8" max="8" width="15.125" customWidth="1"/>
    <col min="9" max="9" width="3.375" customWidth="1"/>
    <col min="10" max="10" width="3.625" customWidth="1"/>
    <col min="11" max="11" width="15.125" customWidth="1"/>
    <col min="12" max="12" width="12.5" customWidth="1"/>
    <col min="13" max="13" width="1" customWidth="1"/>
    <col min="14" max="14" width="11.125" customWidth="1"/>
  </cols>
  <sheetData>
    <row r="1" spans="2:12" ht="36.75" customHeight="1" x14ac:dyDescent="0.4">
      <c r="C1" s="2" t="s">
        <v>128</v>
      </c>
      <c r="L1" s="18" t="s">
        <v>1</v>
      </c>
    </row>
    <row r="2" spans="2:12" ht="17.100000000000001" customHeight="1" x14ac:dyDescent="0.35">
      <c r="C2" s="2"/>
      <c r="L2" s="19" t="s">
        <v>3</v>
      </c>
    </row>
    <row r="3" spans="2:12" ht="8.1" customHeight="1" x14ac:dyDescent="0.4">
      <c r="C3" s="2"/>
    </row>
    <row r="4" spans="2:12" ht="17.100000000000001" customHeight="1" x14ac:dyDescent="0.4">
      <c r="B4" s="3" t="s">
        <v>4</v>
      </c>
      <c r="C4" s="4"/>
      <c r="D4" s="4"/>
      <c r="E4" s="4"/>
      <c r="F4" s="4"/>
      <c r="G4" s="4"/>
      <c r="H4" s="4"/>
      <c r="I4" s="4"/>
      <c r="J4" s="4"/>
      <c r="K4" s="4"/>
      <c r="L4" s="4"/>
    </row>
    <row r="5" spans="2:12" ht="12.75" customHeight="1" x14ac:dyDescent="0.4">
      <c r="H5" s="130" t="s">
        <v>129</v>
      </c>
      <c r="I5" s="130"/>
      <c r="J5" s="130"/>
      <c r="K5" s="130"/>
      <c r="L5" s="130"/>
    </row>
    <row r="6" spans="2:12" ht="17.100000000000001" customHeight="1" x14ac:dyDescent="0.4">
      <c r="B6" s="5" t="s">
        <v>5</v>
      </c>
    </row>
    <row r="7" spans="2:12" ht="8.1" customHeight="1" x14ac:dyDescent="0.4">
      <c r="J7" s="7"/>
      <c r="K7" s="7"/>
      <c r="L7" s="7"/>
    </row>
    <row r="8" spans="2:12" ht="65.25" customHeight="1" x14ac:dyDescent="0.4">
      <c r="C8" s="102" t="s">
        <v>130</v>
      </c>
      <c r="D8" s="100"/>
      <c r="E8" s="100"/>
      <c r="F8" s="100"/>
      <c r="G8" s="100"/>
      <c r="H8" s="100"/>
      <c r="I8" s="100"/>
      <c r="J8" s="100"/>
      <c r="K8" s="100"/>
      <c r="L8" s="101"/>
    </row>
    <row r="9" spans="2:12" ht="6" customHeight="1" x14ac:dyDescent="0.4">
      <c r="D9" s="45"/>
      <c r="E9" s="45"/>
      <c r="F9" s="45"/>
      <c r="G9" s="45"/>
      <c r="H9" s="45"/>
      <c r="I9" s="45"/>
      <c r="J9" s="45"/>
      <c r="K9" s="45"/>
      <c r="L9" s="45"/>
    </row>
    <row r="10" spans="2:12" ht="17.100000000000001" customHeight="1" x14ac:dyDescent="0.4">
      <c r="B10" s="6" t="s">
        <v>6</v>
      </c>
      <c r="C10" s="8" t="s">
        <v>131</v>
      </c>
      <c r="D10" s="10" t="s">
        <v>132</v>
      </c>
      <c r="I10" s="7"/>
      <c r="J10" s="7"/>
      <c r="K10" s="7"/>
      <c r="L10" s="7"/>
    </row>
    <row r="11" spans="2:12" ht="8.1" customHeight="1" x14ac:dyDescent="0.4">
      <c r="C11" s="8"/>
      <c r="H11" s="7"/>
      <c r="I11" s="7"/>
      <c r="J11" s="7"/>
      <c r="K11" s="7"/>
      <c r="L11" s="7"/>
    </row>
    <row r="12" spans="2:12" ht="17.100000000000001" customHeight="1" x14ac:dyDescent="0.4">
      <c r="B12" s="6" t="s">
        <v>6</v>
      </c>
      <c r="C12" s="8" t="s">
        <v>7</v>
      </c>
      <c r="D12" s="46" t="s">
        <v>8</v>
      </c>
      <c r="H12" s="7"/>
      <c r="I12" s="7"/>
      <c r="J12" s="7"/>
      <c r="K12" s="7"/>
      <c r="L12" s="7"/>
    </row>
    <row r="13" spans="2:12" ht="8.1" customHeight="1" x14ac:dyDescent="0.4">
      <c r="C13" s="18"/>
      <c r="D13" s="9"/>
      <c r="H13" s="7"/>
      <c r="I13" s="7"/>
      <c r="J13" s="7"/>
      <c r="K13" s="7"/>
      <c r="L13" s="7"/>
    </row>
    <row r="14" spans="2:12" ht="17.100000000000001" customHeight="1" x14ac:dyDescent="0.4">
      <c r="B14" s="6" t="s">
        <v>6</v>
      </c>
      <c r="C14" t="s">
        <v>9</v>
      </c>
      <c r="D14" s="12">
        <v>0</v>
      </c>
      <c r="E14" s="8" t="s">
        <v>10</v>
      </c>
      <c r="F14" s="47">
        <f>_xlfn.IFS(AND(D10="完了検査",D12="有"),VLOOKUP(D14,N65:S74,3,TRUE),AND(D10="完了検査",D12="無"),VLOOKUP(D14,N65:S74,4,TRUE),AND(D10="中間検査",D12="無"),VLOOKUP(D14,N65:S74,6,TRUE),AND(D10="中間検査",D12="有"),"エラー",AND(D10="中間検査を実施した場合の完了検査",D12="無"),VLOOKUP(D14,N65:S74,5,TRUE),AND(D10="中間検査を実施した場合の完了検査",D12="有"),"エラー")</f>
        <v>0</v>
      </c>
      <c r="G14" s="8" t="s">
        <v>11</v>
      </c>
      <c r="H14" s="7"/>
      <c r="I14" s="7"/>
      <c r="J14" s="7"/>
      <c r="K14" s="7"/>
      <c r="L14" s="7"/>
    </row>
    <row r="15" spans="2:12" ht="9" customHeight="1" x14ac:dyDescent="0.4">
      <c r="H15" s="7"/>
      <c r="I15" s="7"/>
      <c r="J15" s="7"/>
      <c r="K15" s="7"/>
      <c r="L15" s="7"/>
    </row>
    <row r="16" spans="2:12" ht="17.100000000000001" customHeight="1" x14ac:dyDescent="0.4">
      <c r="B16" s="5" t="s">
        <v>133</v>
      </c>
      <c r="J16" s="16"/>
      <c r="K16" s="16"/>
      <c r="L16" s="16"/>
    </row>
    <row r="17" spans="2:13" ht="113.25" customHeight="1" x14ac:dyDescent="0.4">
      <c r="C17" s="131" t="s">
        <v>134</v>
      </c>
      <c r="D17" s="132"/>
      <c r="E17" s="132"/>
      <c r="F17" s="132"/>
      <c r="G17" s="132"/>
      <c r="H17" s="132"/>
      <c r="I17" s="132"/>
      <c r="J17" s="132"/>
      <c r="K17" s="132"/>
      <c r="L17" s="133"/>
      <c r="M17" s="16"/>
    </row>
    <row r="18" spans="2:13" ht="8.1" customHeight="1" x14ac:dyDescent="0.4">
      <c r="H18" s="16"/>
      <c r="I18" s="16"/>
      <c r="K18" s="16"/>
      <c r="L18" s="16"/>
    </row>
    <row r="19" spans="2:13" ht="17.100000000000001" customHeight="1" x14ac:dyDescent="0.4">
      <c r="D19" s="8" t="s">
        <v>20</v>
      </c>
      <c r="F19" s="8" t="s">
        <v>21</v>
      </c>
      <c r="G19" s="8"/>
      <c r="H19" s="8" t="s">
        <v>22</v>
      </c>
    </row>
    <row r="20" spans="2:13" ht="17.100000000000001" customHeight="1" x14ac:dyDescent="0.4">
      <c r="B20" s="6" t="s">
        <v>6</v>
      </c>
      <c r="C20" s="11" t="s">
        <v>25</v>
      </c>
      <c r="D20" s="48"/>
      <c r="F20" s="48"/>
      <c r="H20" s="48"/>
      <c r="I20" s="16"/>
      <c r="K20" s="16"/>
      <c r="L20" s="16"/>
    </row>
    <row r="21" spans="2:13" ht="8.1" customHeight="1" x14ac:dyDescent="0.4">
      <c r="H21" s="16"/>
      <c r="I21" s="16"/>
      <c r="K21" s="16"/>
      <c r="L21" s="16"/>
    </row>
    <row r="22" spans="2:13" ht="17.100000000000001" customHeight="1" x14ac:dyDescent="0.4">
      <c r="B22" s="6" t="s">
        <v>6</v>
      </c>
      <c r="C22" s="11" t="s">
        <v>24</v>
      </c>
      <c r="D22" s="12">
        <v>0</v>
      </c>
      <c r="E22" s="8" t="s">
        <v>10</v>
      </c>
      <c r="F22" s="12">
        <v>0</v>
      </c>
      <c r="G22" s="8" t="s">
        <v>10</v>
      </c>
      <c r="H22" s="12">
        <v>0</v>
      </c>
      <c r="I22" s="8" t="s">
        <v>10</v>
      </c>
      <c r="K22" s="16"/>
      <c r="L22" s="16"/>
    </row>
    <row r="23" spans="2:13" ht="8.1" customHeight="1" x14ac:dyDescent="0.4">
      <c r="H23" s="49"/>
      <c r="I23" s="49"/>
      <c r="K23" s="49"/>
      <c r="L23" s="49"/>
    </row>
    <row r="24" spans="2:13" ht="17.100000000000001" customHeight="1" x14ac:dyDescent="0.4">
      <c r="B24" s="6" t="s">
        <v>6</v>
      </c>
      <c r="C24" s="11" t="s">
        <v>135</v>
      </c>
      <c r="D24" s="17">
        <f>_xlfn.IFS(D20="",0,D20="センターで審査済",VLOOKUP(D22,N85:P92,3,TRUE),D20="他機関で審査済",VLOOKUP(D22,N85:P92,3,TRUE)*2,D20="特例有で審査対象外",0,D20="省エネ義務の適用外",0)</f>
        <v>0</v>
      </c>
      <c r="E24" s="8" t="s">
        <v>11</v>
      </c>
      <c r="F24" s="17">
        <f>_xlfn.IFS(F20="",0,F20="センターで審査済",VLOOKUP(F22,N85:P92,3,TRUE),F20="他機関で審査済",VLOOKUP(F22,N85:P92,3,TRUE)*2,F20="特例有で審査対象外",0,F20="省エネ義務の適用外",0)</f>
        <v>0</v>
      </c>
      <c r="G24" s="8" t="s">
        <v>11</v>
      </c>
      <c r="H24" s="17">
        <f>_xlfn.IFS(H20="",0,H20="センターで審査済",VLOOKUP(H22,N85:P92,3,TRUE),H20="他機関で審査済",VLOOKUP(H22,N85:P92,3,TRUE)*2,H20="特例有で審査対象外",0,H20="省エネ義務の適用外",0)</f>
        <v>0</v>
      </c>
      <c r="J24" s="6" t="s">
        <v>28</v>
      </c>
      <c r="K24" s="21">
        <f>D24+F24+H24</f>
        <v>0</v>
      </c>
      <c r="L24" s="8" t="s">
        <v>11</v>
      </c>
    </row>
    <row r="25" spans="2:13" ht="8.1" customHeight="1" x14ac:dyDescent="0.4">
      <c r="D25" s="9"/>
      <c r="F25" s="9"/>
      <c r="G25" s="9"/>
      <c r="I25" s="9"/>
    </row>
    <row r="26" spans="2:13" ht="4.5" customHeight="1" x14ac:dyDescent="0.4">
      <c r="B26" s="6"/>
      <c r="E26" s="8"/>
      <c r="F26" s="50"/>
      <c r="G26" s="50"/>
      <c r="H26" s="8"/>
      <c r="I26" s="59"/>
      <c r="J26" s="16"/>
      <c r="K26" s="16"/>
      <c r="L26" s="16"/>
    </row>
    <row r="27" spans="2:13" ht="17.100000000000001" customHeight="1" x14ac:dyDescent="0.4">
      <c r="B27" s="5" t="s">
        <v>136</v>
      </c>
      <c r="D27" s="9"/>
      <c r="F27" s="9"/>
      <c r="G27" s="9"/>
      <c r="I27" s="9"/>
    </row>
    <row r="28" spans="2:13" ht="2.25" customHeight="1" x14ac:dyDescent="0.4">
      <c r="B28" s="5"/>
      <c r="D28" s="9"/>
      <c r="F28" s="9"/>
      <c r="G28" s="9"/>
      <c r="I28" s="9"/>
    </row>
    <row r="29" spans="2:13" ht="33.75" customHeight="1" x14ac:dyDescent="0.4">
      <c r="C29" s="102" t="s">
        <v>47</v>
      </c>
      <c r="D29" s="100"/>
      <c r="E29" s="100"/>
      <c r="F29" s="100"/>
      <c r="G29" s="100"/>
      <c r="H29" s="100"/>
      <c r="I29" s="100"/>
      <c r="J29" s="100"/>
      <c r="K29" s="100"/>
      <c r="L29" s="101"/>
    </row>
    <row r="30" spans="2:13" ht="8.1" customHeight="1" x14ac:dyDescent="0.4">
      <c r="D30" s="9"/>
      <c r="F30" s="9"/>
      <c r="G30" s="9"/>
      <c r="I30" s="9"/>
    </row>
    <row r="31" spans="2:13" ht="17.100000000000001" customHeight="1" x14ac:dyDescent="0.4">
      <c r="B31" s="6" t="s">
        <v>6</v>
      </c>
      <c r="C31" s="51" t="s">
        <v>48</v>
      </c>
      <c r="D31" s="46" t="s">
        <v>49</v>
      </c>
      <c r="I31" s="16"/>
      <c r="J31" s="16"/>
      <c r="K31" s="16"/>
      <c r="L31" s="16"/>
    </row>
    <row r="32" spans="2:13" ht="8.1" customHeight="1" x14ac:dyDescent="0.4">
      <c r="C32" s="18"/>
      <c r="D32" s="9"/>
      <c r="H32" s="16"/>
      <c r="I32" s="16"/>
      <c r="J32" s="16"/>
      <c r="K32" s="16"/>
      <c r="L32" s="16"/>
    </row>
    <row r="33" spans="2:12" ht="17.100000000000001" customHeight="1" x14ac:dyDescent="0.4">
      <c r="B33" s="6" t="s">
        <v>6</v>
      </c>
      <c r="C33" t="s">
        <v>9</v>
      </c>
      <c r="D33" s="12">
        <v>0</v>
      </c>
      <c r="E33" s="8" t="s">
        <v>10</v>
      </c>
      <c r="F33" s="47">
        <f>_xlfn.IFS(D31="該当",VLOOKUP(D33,N96:P100,3,TRUE),D31="非該当",0)</f>
        <v>0</v>
      </c>
      <c r="G33" s="8" t="s">
        <v>11</v>
      </c>
      <c r="H33" s="16"/>
      <c r="I33" s="16"/>
      <c r="J33" s="16"/>
      <c r="K33" s="16"/>
      <c r="L33" s="16"/>
    </row>
    <row r="34" spans="2:12" ht="8.1" customHeight="1" x14ac:dyDescent="0.4">
      <c r="B34" s="6"/>
      <c r="E34" s="8"/>
      <c r="F34" s="52"/>
      <c r="G34" s="52"/>
      <c r="H34" s="16"/>
      <c r="I34" s="16"/>
      <c r="J34" s="16"/>
      <c r="K34" s="16"/>
      <c r="L34" s="16"/>
    </row>
    <row r="35" spans="2:12" ht="17.100000000000001" customHeight="1" x14ac:dyDescent="0.4">
      <c r="B35" s="6"/>
      <c r="F35" s="53"/>
      <c r="G35" s="53"/>
      <c r="H35" s="8"/>
      <c r="I35" s="49"/>
      <c r="J35" s="49"/>
      <c r="K35" s="49"/>
      <c r="L35" s="49"/>
    </row>
    <row r="36" spans="2:12" ht="8.1" customHeight="1" x14ac:dyDescent="0.4">
      <c r="E36" s="8"/>
      <c r="F36" s="53"/>
      <c r="G36" s="53"/>
      <c r="H36" s="8"/>
      <c r="I36" s="49"/>
      <c r="J36" s="134">
        <f>F14+K24+F33</f>
        <v>0</v>
      </c>
      <c r="K36" s="135"/>
      <c r="L36" s="114" t="s">
        <v>11</v>
      </c>
    </row>
    <row r="37" spans="2:12" ht="17.100000000000001" customHeight="1" x14ac:dyDescent="0.4">
      <c r="C37" s="54" t="s">
        <v>137</v>
      </c>
      <c r="D37" s="4"/>
      <c r="E37" s="4"/>
      <c r="F37" s="4"/>
      <c r="G37" s="4"/>
      <c r="H37" s="4"/>
      <c r="I37" s="49"/>
      <c r="J37" s="136"/>
      <c r="K37" s="137"/>
      <c r="L37" s="114"/>
    </row>
    <row r="38" spans="2:12" ht="10.15" customHeight="1" x14ac:dyDescent="0.4">
      <c r="I38" s="49"/>
    </row>
    <row r="39" spans="2:12" ht="3.75" customHeight="1" x14ac:dyDescent="0.4">
      <c r="B39" s="6"/>
      <c r="F39" s="53"/>
      <c r="G39" s="53"/>
      <c r="H39" s="8"/>
    </row>
    <row r="40" spans="2:12" ht="17.100000000000001" customHeight="1" x14ac:dyDescent="0.4">
      <c r="B40" s="5" t="s">
        <v>138</v>
      </c>
      <c r="F40" s="53"/>
      <c r="G40" s="53"/>
      <c r="H40" s="8"/>
      <c r="I40" s="49"/>
      <c r="J40" s="49"/>
      <c r="K40" s="49"/>
      <c r="L40" s="49"/>
    </row>
    <row r="41" spans="2:12" ht="18" customHeight="1" x14ac:dyDescent="0.4">
      <c r="B41" s="6"/>
      <c r="C41" s="102" t="s">
        <v>139</v>
      </c>
      <c r="D41" s="100"/>
      <c r="E41" s="100"/>
      <c r="F41" s="100"/>
      <c r="G41" s="100"/>
      <c r="H41" s="100"/>
      <c r="I41" s="100"/>
      <c r="J41" s="100"/>
      <c r="K41" s="100"/>
      <c r="L41" s="101"/>
    </row>
    <row r="42" spans="2:12" ht="8.1" customHeight="1" x14ac:dyDescent="0.4">
      <c r="B42" s="6"/>
      <c r="F42" s="53"/>
      <c r="G42" s="53"/>
      <c r="H42" s="8"/>
      <c r="I42" s="49"/>
      <c r="J42" s="49"/>
      <c r="K42" s="49"/>
      <c r="L42" s="49"/>
    </row>
    <row r="43" spans="2:12" ht="17.100000000000001" customHeight="1" x14ac:dyDescent="0.4">
      <c r="B43" s="6" t="s">
        <v>6</v>
      </c>
      <c r="C43" t="s">
        <v>140</v>
      </c>
      <c r="D43" s="46" t="s">
        <v>8</v>
      </c>
      <c r="F43" s="53"/>
      <c r="G43" s="53"/>
      <c r="I43" s="7"/>
      <c r="J43" s="7"/>
      <c r="K43" s="7"/>
      <c r="L43" s="7"/>
    </row>
    <row r="44" spans="2:12" ht="8.1" customHeight="1" x14ac:dyDescent="0.4">
      <c r="F44" s="53"/>
      <c r="G44" s="53"/>
      <c r="H44" s="7"/>
      <c r="I44" s="7"/>
      <c r="J44" s="7"/>
      <c r="K44" s="7"/>
      <c r="L44" s="7"/>
    </row>
    <row r="45" spans="2:12" ht="17.100000000000001" customHeight="1" x14ac:dyDescent="0.4">
      <c r="B45" s="6" t="s">
        <v>6</v>
      </c>
      <c r="C45" s="55" t="s">
        <v>141</v>
      </c>
      <c r="D45" s="12">
        <v>0</v>
      </c>
      <c r="E45" s="8" t="s">
        <v>10</v>
      </c>
      <c r="F45" s="56">
        <f>_xlfn.IFS(D43="有",VLOOKUP(D45,N104:P110,3,TRUE),D43="無",0)</f>
        <v>0</v>
      </c>
      <c r="G45" s="14" t="s">
        <v>11</v>
      </c>
      <c r="H45" s="7"/>
      <c r="I45" s="7"/>
      <c r="J45" s="7"/>
      <c r="K45" s="7"/>
      <c r="L45" s="7"/>
    </row>
    <row r="46" spans="2:12" ht="7.5" customHeight="1" x14ac:dyDescent="0.4">
      <c r="B46" s="6"/>
      <c r="F46" s="53"/>
      <c r="G46" s="53"/>
      <c r="H46" s="8"/>
      <c r="I46" s="49"/>
      <c r="J46" s="49"/>
      <c r="K46" s="49"/>
      <c r="L46" s="49"/>
    </row>
    <row r="47" spans="2:12" ht="17.100000000000001" customHeight="1" x14ac:dyDescent="0.4">
      <c r="B47" s="5" t="s">
        <v>142</v>
      </c>
      <c r="E47" s="8"/>
      <c r="F47" s="53"/>
      <c r="G47" s="53"/>
      <c r="H47" s="8"/>
      <c r="I47" s="9"/>
    </row>
    <row r="48" spans="2:12" ht="62.25" customHeight="1" x14ac:dyDescent="0.4">
      <c r="C48" s="102" t="s">
        <v>143</v>
      </c>
      <c r="D48" s="100"/>
      <c r="E48" s="100"/>
      <c r="F48" s="100"/>
      <c r="G48" s="100"/>
      <c r="H48" s="100"/>
      <c r="I48" s="100"/>
      <c r="J48" s="100"/>
      <c r="K48" s="100"/>
      <c r="L48" s="101"/>
    </row>
    <row r="49" spans="2:19" ht="8.1" customHeight="1" x14ac:dyDescent="0.4">
      <c r="I49" s="60"/>
      <c r="J49" s="60"/>
      <c r="K49" s="60"/>
      <c r="L49" s="60"/>
    </row>
    <row r="50" spans="2:19" ht="17.100000000000001" customHeight="1" x14ac:dyDescent="0.4">
      <c r="B50" s="6" t="s">
        <v>6</v>
      </c>
      <c r="C50" s="11" t="s">
        <v>61</v>
      </c>
      <c r="D50" s="46" t="s">
        <v>8</v>
      </c>
      <c r="F50" s="57">
        <f>_xlfn.IFS(D50="無",0,D50="有",P78)</f>
        <v>0</v>
      </c>
      <c r="G50" s="8" t="s">
        <v>11</v>
      </c>
      <c r="I50" s="16"/>
      <c r="J50" s="16"/>
      <c r="K50" s="16"/>
      <c r="L50" s="16"/>
      <c r="M50" s="16"/>
    </row>
    <row r="51" spans="2:19" ht="8.1" customHeight="1" x14ac:dyDescent="0.4">
      <c r="D51" s="9"/>
      <c r="H51" s="16"/>
      <c r="I51" s="16"/>
      <c r="J51" s="16"/>
      <c r="K51" s="16"/>
      <c r="L51" s="16"/>
      <c r="M51" s="16"/>
    </row>
    <row r="52" spans="2:19" ht="17.100000000000001" customHeight="1" x14ac:dyDescent="0.4">
      <c r="B52" s="6" t="s">
        <v>6</v>
      </c>
      <c r="C52" t="s">
        <v>62</v>
      </c>
      <c r="D52" s="46" t="s">
        <v>8</v>
      </c>
      <c r="F52" s="57">
        <f>_xlfn.IFS(D52="無",0,D52="有",P79)</f>
        <v>0</v>
      </c>
      <c r="G52" s="8" t="s">
        <v>11</v>
      </c>
      <c r="H52" s="16"/>
      <c r="I52" s="16"/>
      <c r="J52" s="16"/>
      <c r="K52" s="16"/>
      <c r="L52" s="16"/>
      <c r="M52" s="16"/>
    </row>
    <row r="53" spans="2:19" ht="8.1" customHeight="1" x14ac:dyDescent="0.4">
      <c r="D53" s="9"/>
      <c r="H53" s="16"/>
      <c r="I53" s="16"/>
      <c r="J53" s="16"/>
      <c r="K53" s="16"/>
      <c r="L53" s="16"/>
      <c r="M53" s="16"/>
    </row>
    <row r="54" spans="2:19" ht="17.100000000000001" customHeight="1" x14ac:dyDescent="0.4">
      <c r="B54" s="6" t="s">
        <v>6</v>
      </c>
      <c r="C54" t="s">
        <v>63</v>
      </c>
      <c r="D54" s="46" t="s">
        <v>8</v>
      </c>
      <c r="F54" s="57">
        <f>_xlfn.IFS(D54="無",0,D54="有",P80)</f>
        <v>0</v>
      </c>
      <c r="G54" s="8" t="s">
        <v>11</v>
      </c>
      <c r="H54" s="16"/>
      <c r="I54" s="16"/>
      <c r="J54" s="16"/>
      <c r="K54" s="16"/>
      <c r="L54" s="16"/>
      <c r="M54" s="16"/>
    </row>
    <row r="55" spans="2:19" ht="6.75" customHeight="1" x14ac:dyDescent="0.4">
      <c r="B55" s="6"/>
      <c r="F55" s="53"/>
      <c r="G55" s="53"/>
      <c r="H55" s="16"/>
      <c r="I55" s="16"/>
      <c r="J55" s="16"/>
      <c r="K55" s="16"/>
      <c r="L55" s="16"/>
      <c r="M55" s="16"/>
    </row>
    <row r="56" spans="2:19" ht="17.100000000000001" customHeight="1" x14ac:dyDescent="0.4">
      <c r="B56" s="6"/>
      <c r="H56" s="8"/>
      <c r="I56" s="49"/>
      <c r="J56" s="49"/>
      <c r="K56" s="49"/>
      <c r="L56" s="49"/>
    </row>
    <row r="57" spans="2:19" ht="17.100000000000001" customHeight="1" x14ac:dyDescent="0.4"/>
    <row r="58" spans="2:19" ht="17.100000000000001" customHeight="1" x14ac:dyDescent="0.4">
      <c r="B58" s="6"/>
      <c r="F58" s="53"/>
      <c r="G58" s="53"/>
      <c r="H58" s="8"/>
      <c r="I58" s="49"/>
      <c r="J58" s="49"/>
      <c r="K58" s="49"/>
      <c r="L58" s="49"/>
    </row>
    <row r="59" spans="2:19" ht="17.100000000000001" customHeight="1" x14ac:dyDescent="0.4"/>
    <row r="60" spans="2:19" s="1" customFormat="1" x14ac:dyDescent="0.4"/>
    <row r="61" spans="2:19" x14ac:dyDescent="0.4">
      <c r="C61" t="s">
        <v>144</v>
      </c>
    </row>
    <row r="63" spans="2:19" x14ac:dyDescent="0.4">
      <c r="D63" s="9" t="s">
        <v>65</v>
      </c>
      <c r="F63" s="58" t="s">
        <v>132</v>
      </c>
      <c r="G63" s="58"/>
      <c r="I63" s="8" t="s">
        <v>81</v>
      </c>
      <c r="K63" s="9" t="s">
        <v>49</v>
      </c>
      <c r="N63" t="s">
        <v>145</v>
      </c>
    </row>
    <row r="64" spans="2:19" ht="25.5" x14ac:dyDescent="0.4">
      <c r="D64" s="9" t="s">
        <v>8</v>
      </c>
      <c r="F64" t="s">
        <v>146</v>
      </c>
      <c r="I64" s="8" t="s">
        <v>82</v>
      </c>
      <c r="K64" s="9" t="s">
        <v>70</v>
      </c>
      <c r="N64" s="61" t="s">
        <v>71</v>
      </c>
      <c r="O64" s="62" t="s">
        <v>72</v>
      </c>
      <c r="P64" s="63" t="s">
        <v>73</v>
      </c>
      <c r="Q64" s="63" t="s">
        <v>74</v>
      </c>
      <c r="R64" s="64" t="s">
        <v>147</v>
      </c>
      <c r="S64" s="31" t="s">
        <v>146</v>
      </c>
    </row>
    <row r="65" spans="6:19" x14ac:dyDescent="0.4">
      <c r="F65" s="65" t="s">
        <v>148</v>
      </c>
      <c r="G65" s="65"/>
      <c r="I65" s="8" t="s">
        <v>149</v>
      </c>
      <c r="N65" s="66">
        <v>0</v>
      </c>
      <c r="O65" s="67">
        <v>0</v>
      </c>
      <c r="P65" s="68">
        <v>0</v>
      </c>
      <c r="Q65" s="68">
        <v>0</v>
      </c>
      <c r="R65" s="76">
        <v>0</v>
      </c>
      <c r="S65" s="68">
        <v>0</v>
      </c>
    </row>
    <row r="66" spans="6:19" x14ac:dyDescent="0.4">
      <c r="F66" s="9"/>
      <c r="G66" s="9"/>
      <c r="I66" s="8" t="s">
        <v>150</v>
      </c>
      <c r="N66" s="69">
        <v>1E-8</v>
      </c>
      <c r="O66" s="70">
        <v>100</v>
      </c>
      <c r="P66" s="29">
        <v>22000</v>
      </c>
      <c r="Q66" s="29">
        <v>25000</v>
      </c>
      <c r="R66" s="27">
        <v>23000</v>
      </c>
      <c r="S66" s="29">
        <v>25000</v>
      </c>
    </row>
    <row r="67" spans="6:19" x14ac:dyDescent="0.4">
      <c r="F67" s="9"/>
      <c r="G67" s="9"/>
      <c r="N67" s="69">
        <v>100.00000000999999</v>
      </c>
      <c r="O67" s="70">
        <v>200</v>
      </c>
      <c r="P67" s="29">
        <v>28000</v>
      </c>
      <c r="Q67" s="29">
        <v>31000</v>
      </c>
      <c r="R67" s="27">
        <v>30000</v>
      </c>
      <c r="S67" s="29">
        <v>33000</v>
      </c>
    </row>
    <row r="68" spans="6:19" x14ac:dyDescent="0.4">
      <c r="F68" s="9"/>
      <c r="G68" s="9"/>
      <c r="N68" s="69">
        <v>200.00000001000001</v>
      </c>
      <c r="O68" s="70">
        <v>300</v>
      </c>
      <c r="P68" s="29">
        <v>29000</v>
      </c>
      <c r="Q68" s="29">
        <v>35000</v>
      </c>
      <c r="R68" s="27">
        <v>34000</v>
      </c>
      <c r="S68" s="29">
        <v>36000</v>
      </c>
    </row>
    <row r="69" spans="6:19" x14ac:dyDescent="0.4">
      <c r="N69" s="69">
        <v>300.00000001000001</v>
      </c>
      <c r="O69" s="70">
        <v>500</v>
      </c>
      <c r="P69" s="29">
        <v>35000</v>
      </c>
      <c r="Q69" s="29">
        <v>42000</v>
      </c>
      <c r="R69" s="27">
        <v>41000</v>
      </c>
      <c r="S69" s="29">
        <v>41000</v>
      </c>
    </row>
    <row r="70" spans="6:19" x14ac:dyDescent="0.4">
      <c r="N70" s="69">
        <v>500.00000001000001</v>
      </c>
      <c r="O70" s="70">
        <v>1000</v>
      </c>
      <c r="P70" s="29">
        <v>54000</v>
      </c>
      <c r="Q70" s="29">
        <v>64000</v>
      </c>
      <c r="R70" s="27">
        <v>61000</v>
      </c>
      <c r="S70" s="29">
        <v>59000</v>
      </c>
    </row>
    <row r="71" spans="6:19" x14ac:dyDescent="0.4">
      <c r="N71" s="69">
        <v>1000.00000001</v>
      </c>
      <c r="O71" s="70">
        <v>2000</v>
      </c>
      <c r="P71" s="29"/>
      <c r="Q71" s="29">
        <v>86000</v>
      </c>
      <c r="R71" s="27">
        <v>81000</v>
      </c>
      <c r="S71" s="29">
        <v>81000</v>
      </c>
    </row>
    <row r="72" spans="6:19" x14ac:dyDescent="0.4">
      <c r="N72" s="69">
        <v>2000.0000000099999</v>
      </c>
      <c r="O72" s="70">
        <v>10000</v>
      </c>
      <c r="P72" s="29"/>
      <c r="Q72" s="29">
        <v>160000</v>
      </c>
      <c r="R72" s="27">
        <v>150000</v>
      </c>
      <c r="S72" s="29">
        <v>160000</v>
      </c>
    </row>
    <row r="73" spans="6:19" x14ac:dyDescent="0.4">
      <c r="N73" s="69">
        <v>10000.000000010001</v>
      </c>
      <c r="O73" s="70">
        <v>50000</v>
      </c>
      <c r="P73" s="29"/>
      <c r="Q73" s="29">
        <v>240000</v>
      </c>
      <c r="R73" s="27">
        <v>230000</v>
      </c>
      <c r="S73" s="29">
        <v>250000</v>
      </c>
    </row>
    <row r="74" spans="6:19" x14ac:dyDescent="0.4">
      <c r="N74" s="69">
        <v>50000.000000009997</v>
      </c>
      <c r="O74" s="70"/>
      <c r="P74" s="29"/>
      <c r="Q74" s="29">
        <v>470000</v>
      </c>
      <c r="R74" s="27">
        <v>450000</v>
      </c>
      <c r="S74" s="29">
        <v>510000</v>
      </c>
    </row>
    <row r="75" spans="6:19" x14ac:dyDescent="0.4">
      <c r="O75" s="71"/>
      <c r="P75" s="71"/>
      <c r="Q75" s="71"/>
    </row>
    <row r="76" spans="6:19" x14ac:dyDescent="0.4">
      <c r="N76" t="s">
        <v>151</v>
      </c>
      <c r="O76" s="71"/>
      <c r="P76" s="71"/>
      <c r="Q76" s="71"/>
    </row>
    <row r="77" spans="6:19" x14ac:dyDescent="0.4">
      <c r="N77" s="138" t="s">
        <v>152</v>
      </c>
      <c r="O77" s="138"/>
      <c r="P77" s="71"/>
      <c r="Q77" s="77"/>
    </row>
    <row r="78" spans="6:19" x14ac:dyDescent="0.4">
      <c r="N78" s="103" t="s">
        <v>61</v>
      </c>
      <c r="O78" s="103"/>
      <c r="P78" s="29">
        <v>16000</v>
      </c>
      <c r="Q78" s="29"/>
    </row>
    <row r="79" spans="6:19" x14ac:dyDescent="0.4">
      <c r="N79" s="104" t="s">
        <v>62</v>
      </c>
      <c r="O79" s="104"/>
      <c r="P79" s="29">
        <v>23000</v>
      </c>
      <c r="Q79" s="29"/>
    </row>
    <row r="80" spans="6:19" x14ac:dyDescent="0.4">
      <c r="N80" s="105" t="s">
        <v>63</v>
      </c>
      <c r="O80" s="105"/>
      <c r="P80" s="29">
        <v>19000</v>
      </c>
      <c r="Q80" s="29"/>
    </row>
    <row r="83" spans="14:16" x14ac:dyDescent="0.4">
      <c r="N83" t="s">
        <v>153</v>
      </c>
    </row>
    <row r="84" spans="14:16" x14ac:dyDescent="0.4">
      <c r="N84" s="61" t="s">
        <v>106</v>
      </c>
      <c r="O84" s="62" t="s">
        <v>107</v>
      </c>
      <c r="P84" s="31"/>
    </row>
    <row r="85" spans="14:16" x14ac:dyDescent="0.4">
      <c r="N85" s="66">
        <v>0</v>
      </c>
      <c r="O85" s="67">
        <v>0</v>
      </c>
      <c r="P85" s="29">
        <v>0</v>
      </c>
    </row>
    <row r="86" spans="14:16" x14ac:dyDescent="0.4">
      <c r="N86" s="69">
        <v>1E-8</v>
      </c>
      <c r="O86" s="70">
        <v>199.99999998999999</v>
      </c>
      <c r="P86" s="29">
        <v>8000</v>
      </c>
    </row>
    <row r="87" spans="14:16" x14ac:dyDescent="0.4">
      <c r="N87" s="69">
        <v>200</v>
      </c>
      <c r="O87" s="70">
        <v>499.99999998999999</v>
      </c>
      <c r="P87" s="29">
        <v>10000</v>
      </c>
    </row>
    <row r="88" spans="14:16" x14ac:dyDescent="0.4">
      <c r="N88" s="69">
        <v>500</v>
      </c>
      <c r="O88" s="70">
        <v>999.99999998999999</v>
      </c>
      <c r="P88" s="29">
        <v>15000</v>
      </c>
    </row>
    <row r="89" spans="14:16" x14ac:dyDescent="0.4">
      <c r="N89" s="69">
        <v>1000</v>
      </c>
      <c r="O89" s="70">
        <v>1999.9999999900001</v>
      </c>
      <c r="P89" s="29">
        <v>19000</v>
      </c>
    </row>
    <row r="90" spans="14:16" x14ac:dyDescent="0.4">
      <c r="N90" s="69">
        <v>2000</v>
      </c>
      <c r="O90" s="70">
        <v>9999.9999999899992</v>
      </c>
      <c r="P90" s="72">
        <v>36000</v>
      </c>
    </row>
    <row r="91" spans="14:16" x14ac:dyDescent="0.4">
      <c r="N91" s="69">
        <v>10000</v>
      </c>
      <c r="O91" s="70">
        <v>49999.999999990003</v>
      </c>
      <c r="P91" s="72">
        <v>57000</v>
      </c>
    </row>
    <row r="92" spans="14:16" x14ac:dyDescent="0.4">
      <c r="N92" s="69">
        <v>50000</v>
      </c>
      <c r="O92" s="70"/>
      <c r="P92" s="72">
        <v>103000</v>
      </c>
    </row>
    <row r="94" spans="14:16" x14ac:dyDescent="0.4">
      <c r="N94" t="s">
        <v>154</v>
      </c>
    </row>
    <row r="95" spans="14:16" x14ac:dyDescent="0.4">
      <c r="N95" s="61" t="s">
        <v>106</v>
      </c>
      <c r="O95" s="62" t="s">
        <v>107</v>
      </c>
      <c r="P95" s="31" t="s">
        <v>110</v>
      </c>
    </row>
    <row r="96" spans="14:16" x14ac:dyDescent="0.4">
      <c r="N96" s="66">
        <v>0</v>
      </c>
      <c r="O96" s="67">
        <v>0</v>
      </c>
      <c r="P96" s="29">
        <v>0</v>
      </c>
    </row>
    <row r="97" spans="14:16" x14ac:dyDescent="0.4">
      <c r="N97" s="69">
        <v>1E-8</v>
      </c>
      <c r="O97" s="70">
        <v>999.99999998999999</v>
      </c>
      <c r="P97" s="73">
        <v>5000</v>
      </c>
    </row>
    <row r="98" spans="14:16" x14ac:dyDescent="0.4">
      <c r="N98" s="69">
        <v>1000</v>
      </c>
      <c r="O98" s="70">
        <v>1999.9999999900001</v>
      </c>
      <c r="P98" s="29">
        <v>7000</v>
      </c>
    </row>
    <row r="99" spans="14:16" x14ac:dyDescent="0.4">
      <c r="N99" s="69">
        <v>2000</v>
      </c>
      <c r="O99" s="70">
        <v>4999.9999999900001</v>
      </c>
      <c r="P99" s="74">
        <v>10000</v>
      </c>
    </row>
    <row r="100" spans="14:16" x14ac:dyDescent="0.4">
      <c r="N100" s="69">
        <v>5000</v>
      </c>
      <c r="O100" s="70"/>
      <c r="P100" s="74">
        <v>14000</v>
      </c>
    </row>
    <row r="102" spans="14:16" x14ac:dyDescent="0.4">
      <c r="N102" t="s">
        <v>155</v>
      </c>
    </row>
    <row r="103" spans="14:16" x14ac:dyDescent="0.4">
      <c r="N103" s="61" t="s">
        <v>71</v>
      </c>
      <c r="O103" s="62" t="s">
        <v>72</v>
      </c>
    </row>
    <row r="104" spans="14:16" x14ac:dyDescent="0.4">
      <c r="N104" s="75">
        <v>0</v>
      </c>
      <c r="O104" s="67">
        <v>0</v>
      </c>
      <c r="P104" s="29">
        <v>0</v>
      </c>
    </row>
    <row r="105" spans="14:16" x14ac:dyDescent="0.4">
      <c r="N105" s="71">
        <v>1E-8</v>
      </c>
      <c r="O105" s="71">
        <v>200</v>
      </c>
      <c r="P105">
        <v>10000</v>
      </c>
    </row>
    <row r="106" spans="14:16" x14ac:dyDescent="0.4">
      <c r="N106" s="71">
        <v>200.00000001000001</v>
      </c>
      <c r="O106" s="71">
        <v>500</v>
      </c>
      <c r="P106">
        <v>20000</v>
      </c>
    </row>
    <row r="107" spans="14:16" x14ac:dyDescent="0.4">
      <c r="N107" s="71">
        <v>500.00000001000001</v>
      </c>
      <c r="O107" s="71">
        <v>1000</v>
      </c>
      <c r="P107">
        <v>30000</v>
      </c>
    </row>
    <row r="108" spans="14:16" x14ac:dyDescent="0.4">
      <c r="N108" s="71">
        <v>1000.00000001</v>
      </c>
      <c r="O108" s="71">
        <v>10000</v>
      </c>
      <c r="P108">
        <v>120000</v>
      </c>
    </row>
    <row r="109" spans="14:16" x14ac:dyDescent="0.4">
      <c r="N109" s="71">
        <v>10000.000000010001</v>
      </c>
      <c r="O109" s="71">
        <v>50000</v>
      </c>
      <c r="P109">
        <v>120000</v>
      </c>
    </row>
    <row r="110" spans="14:16" x14ac:dyDescent="0.4">
      <c r="N110" s="71">
        <v>50000.000000009997</v>
      </c>
      <c r="O110" s="71"/>
      <c r="P110">
        <v>120000</v>
      </c>
    </row>
    <row r="111" spans="14:16" x14ac:dyDescent="0.4">
      <c r="N111" t="s">
        <v>61</v>
      </c>
      <c r="P111">
        <v>3000</v>
      </c>
    </row>
    <row r="112" spans="14:16" x14ac:dyDescent="0.4">
      <c r="N112" t="s">
        <v>156</v>
      </c>
      <c r="P112">
        <v>3000</v>
      </c>
    </row>
  </sheetData>
  <sheetProtection algorithmName="SHA-512" hashValue="/s8jX3CKNnbxMw0FQObp/Wze24p9Jg+fq4B5jamZNW8kiG9A4YGxCyGkQnAZ9tts6XRZ8O1xfb+vY4iikA9v1Q==" saltValue="wqgunb1Dv4II366C/kEd3g==" spinCount="100000" sheet="1" objects="1" scenarios="1"/>
  <mergeCells count="12">
    <mergeCell ref="C48:L48"/>
    <mergeCell ref="N77:O77"/>
    <mergeCell ref="N78:O78"/>
    <mergeCell ref="N79:O79"/>
    <mergeCell ref="N80:O80"/>
    <mergeCell ref="H5:L5"/>
    <mergeCell ref="C8:L8"/>
    <mergeCell ref="C17:L17"/>
    <mergeCell ref="C29:L29"/>
    <mergeCell ref="C41:L41"/>
    <mergeCell ref="L36:L37"/>
    <mergeCell ref="J36:K37"/>
  </mergeCells>
  <phoneticPr fontId="35"/>
  <dataValidations count="4">
    <dataValidation type="list" allowBlank="1" showInputMessage="1" showErrorMessage="1" sqref="D10" xr:uid="{00000000-0002-0000-0100-000000000000}">
      <formula1>$F$63:$F$65</formula1>
    </dataValidation>
    <dataValidation type="list" allowBlank="1" showInputMessage="1" showErrorMessage="1" sqref="D12 D43 D50 D52 D54" xr:uid="{00000000-0002-0000-0100-000001000000}">
      <formula1>$D$63:$D$64</formula1>
    </dataValidation>
    <dataValidation type="list" allowBlank="1" showInputMessage="1" showErrorMessage="1" sqref="D20 F20 H20" xr:uid="{00000000-0002-0000-0100-000002000000}">
      <formula1>$I$62:$I$66</formula1>
    </dataValidation>
    <dataValidation type="list" allowBlank="1" showInputMessage="1" showErrorMessage="1" sqref="D31" xr:uid="{00000000-0002-0000-0100-000003000000}">
      <formula1>$K$63:$K$64</formula1>
    </dataValidation>
  </dataValidations>
  <pageMargins left="0.31458333333333299" right="0.31458333333333299" top="0.74791666666666701" bottom="0.55069444444444404" header="0" footer="0"/>
  <pageSetup paperSize="9" scale="7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43"/>
  <sheetViews>
    <sheetView view="pageBreakPreview" zoomScaleNormal="100" zoomScaleSheetLayoutView="100" workbookViewId="0"/>
  </sheetViews>
  <sheetFormatPr defaultColWidth="9" defaultRowHeight="13.5" x14ac:dyDescent="0.4"/>
  <cols>
    <col min="1" max="1" width="4.125" style="35" customWidth="1"/>
    <col min="2" max="2" width="20" style="35" customWidth="1"/>
    <col min="3" max="3" width="49.25" style="35" customWidth="1"/>
    <col min="4" max="4" width="25.375" style="35" customWidth="1"/>
    <col min="5" max="5" width="3.875" style="35" customWidth="1"/>
    <col min="6" max="16384" width="9" style="35"/>
  </cols>
  <sheetData>
    <row r="1" spans="1:4" x14ac:dyDescent="0.4">
      <c r="A1" s="36"/>
      <c r="B1" s="36"/>
      <c r="C1" s="36"/>
      <c r="D1" s="36"/>
    </row>
    <row r="2" spans="1:4" s="33" customFormat="1" ht="21" customHeight="1" x14ac:dyDescent="0.4">
      <c r="A2" s="37"/>
      <c r="B2" s="37"/>
      <c r="C2" s="37"/>
      <c r="D2" s="38" t="s">
        <v>157</v>
      </c>
    </row>
    <row r="3" spans="1:4" s="33" customFormat="1" ht="21" customHeight="1" x14ac:dyDescent="0.4">
      <c r="A3" s="37"/>
      <c r="B3" s="139" t="s">
        <v>158</v>
      </c>
      <c r="C3" s="139"/>
      <c r="D3" s="139"/>
    </row>
    <row r="4" spans="1:4" s="33" customFormat="1" ht="21" customHeight="1" x14ac:dyDescent="0.4">
      <c r="A4" s="37"/>
      <c r="B4" s="139" t="s">
        <v>159</v>
      </c>
      <c r="C4" s="139"/>
      <c r="D4" s="139"/>
    </row>
    <row r="5" spans="1:4" s="33" customFormat="1" ht="12" customHeight="1" x14ac:dyDescent="0.4">
      <c r="A5" s="37"/>
      <c r="B5" s="37"/>
      <c r="C5" s="37"/>
      <c r="D5" s="37"/>
    </row>
    <row r="6" spans="1:4" s="34" customFormat="1" ht="21" customHeight="1" x14ac:dyDescent="0.4">
      <c r="A6" s="39"/>
      <c r="B6" s="39" t="s">
        <v>160</v>
      </c>
      <c r="C6" s="39"/>
      <c r="D6" s="39"/>
    </row>
    <row r="7" spans="1:4" s="34" customFormat="1" ht="21" customHeight="1" x14ac:dyDescent="0.4">
      <c r="A7" s="39"/>
      <c r="B7" s="39" t="s">
        <v>161</v>
      </c>
      <c r="C7" s="39"/>
      <c r="D7" s="39"/>
    </row>
    <row r="8" spans="1:4" s="34" customFormat="1" ht="21" customHeight="1" x14ac:dyDescent="0.4">
      <c r="A8" s="39"/>
      <c r="B8" s="39" t="s">
        <v>162</v>
      </c>
      <c r="C8" s="39"/>
      <c r="D8" s="40"/>
    </row>
    <row r="9" spans="1:4" s="34" customFormat="1" ht="21" customHeight="1" x14ac:dyDescent="0.4">
      <c r="A9" s="39"/>
      <c r="B9" s="39" t="s">
        <v>163</v>
      </c>
      <c r="C9" s="39"/>
      <c r="D9" s="39"/>
    </row>
    <row r="10" spans="1:4" s="33" customFormat="1" ht="12" customHeight="1" x14ac:dyDescent="0.4">
      <c r="A10" s="37"/>
      <c r="B10" s="37"/>
      <c r="C10" s="37"/>
      <c r="D10" s="37"/>
    </row>
    <row r="11" spans="1:4" s="33" customFormat="1" ht="24" customHeight="1" x14ac:dyDescent="0.4">
      <c r="A11" s="37"/>
      <c r="B11" s="39" t="s">
        <v>164</v>
      </c>
      <c r="C11" s="37"/>
      <c r="D11" s="37"/>
    </row>
    <row r="12" spans="1:4" s="34" customFormat="1" ht="19.5" customHeight="1" x14ac:dyDescent="0.4">
      <c r="A12" s="39"/>
      <c r="B12" s="41" t="s">
        <v>165</v>
      </c>
      <c r="C12" s="41" t="s">
        <v>166</v>
      </c>
      <c r="D12" s="41" t="s">
        <v>167</v>
      </c>
    </row>
    <row r="13" spans="1:4" s="34" customFormat="1" ht="21" customHeight="1" x14ac:dyDescent="0.4">
      <c r="A13" s="39"/>
      <c r="B13" s="42" t="s">
        <v>168</v>
      </c>
      <c r="C13" s="43" t="s">
        <v>169</v>
      </c>
      <c r="D13" s="42" t="s">
        <v>170</v>
      </c>
    </row>
    <row r="14" spans="1:4" s="34" customFormat="1" ht="21" customHeight="1" x14ac:dyDescent="0.4">
      <c r="A14" s="39"/>
      <c r="B14" s="42" t="s">
        <v>171</v>
      </c>
      <c r="C14" s="43" t="s">
        <v>172</v>
      </c>
      <c r="D14" s="42" t="s">
        <v>173</v>
      </c>
    </row>
    <row r="15" spans="1:4" s="34" customFormat="1" ht="21" customHeight="1" x14ac:dyDescent="0.4">
      <c r="A15" s="39"/>
      <c r="B15" s="42" t="s">
        <v>174</v>
      </c>
      <c r="C15" s="43" t="s">
        <v>175</v>
      </c>
      <c r="D15" s="42" t="s">
        <v>173</v>
      </c>
    </row>
    <row r="16" spans="1:4" s="34" customFormat="1" ht="21" customHeight="1" x14ac:dyDescent="0.4">
      <c r="A16" s="39"/>
      <c r="B16" s="42" t="s">
        <v>176</v>
      </c>
      <c r="C16" s="43" t="s">
        <v>177</v>
      </c>
      <c r="D16" s="42" t="s">
        <v>170</v>
      </c>
    </row>
    <row r="17" spans="1:4" s="34" customFormat="1" ht="21" customHeight="1" x14ac:dyDescent="0.4">
      <c r="A17" s="39"/>
      <c r="B17" s="42" t="s">
        <v>178</v>
      </c>
      <c r="C17" s="43" t="s">
        <v>179</v>
      </c>
      <c r="D17" s="42" t="s">
        <v>170</v>
      </c>
    </row>
    <row r="18" spans="1:4" s="34" customFormat="1" ht="21" customHeight="1" x14ac:dyDescent="0.4">
      <c r="A18" s="39"/>
      <c r="B18" s="42" t="s">
        <v>180</v>
      </c>
      <c r="C18" s="43" t="s">
        <v>181</v>
      </c>
      <c r="D18" s="42" t="s">
        <v>170</v>
      </c>
    </row>
    <row r="19" spans="1:4" s="34" customFormat="1" ht="21" customHeight="1" x14ac:dyDescent="0.4">
      <c r="A19" s="39"/>
      <c r="B19" s="42" t="s">
        <v>182</v>
      </c>
      <c r="C19" s="43" t="s">
        <v>183</v>
      </c>
      <c r="D19" s="42" t="s">
        <v>170</v>
      </c>
    </row>
    <row r="20" spans="1:4" s="34" customFormat="1" ht="21" customHeight="1" x14ac:dyDescent="0.4">
      <c r="A20" s="39"/>
      <c r="B20" s="42" t="s">
        <v>184</v>
      </c>
      <c r="C20" s="43" t="s">
        <v>185</v>
      </c>
      <c r="D20" s="42" t="s">
        <v>170</v>
      </c>
    </row>
    <row r="21" spans="1:4" s="34" customFormat="1" ht="21" customHeight="1" x14ac:dyDescent="0.4">
      <c r="A21" s="39"/>
      <c r="B21" s="42" t="s">
        <v>186</v>
      </c>
      <c r="C21" s="42" t="s">
        <v>187</v>
      </c>
      <c r="D21" s="42" t="s">
        <v>170</v>
      </c>
    </row>
    <row r="22" spans="1:4" s="34" customFormat="1" ht="21" customHeight="1" x14ac:dyDescent="0.4">
      <c r="A22" s="39"/>
      <c r="B22" s="42" t="s">
        <v>188</v>
      </c>
      <c r="C22" s="140" t="s">
        <v>189</v>
      </c>
      <c r="D22" s="140"/>
    </row>
    <row r="23" spans="1:4" s="34" customFormat="1" ht="63.75" customHeight="1" x14ac:dyDescent="0.4">
      <c r="A23" s="39"/>
      <c r="B23" s="43" t="s">
        <v>190</v>
      </c>
      <c r="C23" s="43" t="s">
        <v>191</v>
      </c>
      <c r="D23" s="42" t="s">
        <v>192</v>
      </c>
    </row>
    <row r="24" spans="1:4" s="33" customFormat="1" ht="4.5" customHeight="1" x14ac:dyDescent="0.4">
      <c r="A24" s="37"/>
      <c r="B24" s="37"/>
      <c r="C24" s="37"/>
      <c r="D24" s="37"/>
    </row>
    <row r="25" spans="1:4" s="33" customFormat="1" x14ac:dyDescent="0.4">
      <c r="A25" s="37"/>
      <c r="B25" s="37" t="s">
        <v>193</v>
      </c>
      <c r="C25" s="37"/>
      <c r="D25" s="37"/>
    </row>
    <row r="26" spans="1:4" s="33" customFormat="1" ht="12" customHeight="1" x14ac:dyDescent="0.4">
      <c r="A26" s="37"/>
      <c r="B26" s="37"/>
      <c r="C26" s="37"/>
      <c r="D26" s="37"/>
    </row>
    <row r="27" spans="1:4" s="33" customFormat="1" ht="24" customHeight="1" x14ac:dyDescent="0.4">
      <c r="A27" s="37"/>
      <c r="B27" s="39" t="s">
        <v>194</v>
      </c>
      <c r="C27" s="37"/>
      <c r="D27" s="37"/>
    </row>
    <row r="28" spans="1:4" s="34" customFormat="1" ht="19.5" customHeight="1" x14ac:dyDescent="0.4">
      <c r="A28" s="39"/>
      <c r="B28" s="41" t="s">
        <v>165</v>
      </c>
      <c r="C28" s="41" t="s">
        <v>166</v>
      </c>
      <c r="D28" s="41" t="s">
        <v>167</v>
      </c>
    </row>
    <row r="29" spans="1:4" s="34" customFormat="1" ht="33.75" customHeight="1" x14ac:dyDescent="0.4">
      <c r="A29" s="39"/>
      <c r="B29" s="140" t="s">
        <v>195</v>
      </c>
      <c r="C29" s="43" t="s">
        <v>196</v>
      </c>
      <c r="D29" s="42" t="s">
        <v>173</v>
      </c>
    </row>
    <row r="30" spans="1:4" s="34" customFormat="1" ht="21" customHeight="1" x14ac:dyDescent="0.4">
      <c r="A30" s="39"/>
      <c r="B30" s="140"/>
      <c r="C30" s="42" t="s">
        <v>197</v>
      </c>
      <c r="D30" s="42" t="s">
        <v>173</v>
      </c>
    </row>
    <row r="31" spans="1:4" s="34" customFormat="1" ht="21" customHeight="1" x14ac:dyDescent="0.4">
      <c r="A31" s="39"/>
      <c r="B31" s="42" t="s">
        <v>198</v>
      </c>
      <c r="C31" s="43" t="s">
        <v>199</v>
      </c>
      <c r="D31" s="42" t="s">
        <v>200</v>
      </c>
    </row>
    <row r="32" spans="1:4" s="34" customFormat="1" ht="21" customHeight="1" x14ac:dyDescent="0.4">
      <c r="A32" s="39"/>
      <c r="B32" s="42" t="s">
        <v>201</v>
      </c>
      <c r="C32" s="43" t="s">
        <v>202</v>
      </c>
      <c r="D32" s="42" t="s">
        <v>170</v>
      </c>
    </row>
    <row r="33" spans="1:4" s="34" customFormat="1" ht="21" customHeight="1" x14ac:dyDescent="0.4">
      <c r="A33" s="39"/>
      <c r="B33" s="42" t="s">
        <v>203</v>
      </c>
      <c r="C33" s="43" t="s">
        <v>204</v>
      </c>
      <c r="D33" s="42" t="s">
        <v>200</v>
      </c>
    </row>
    <row r="34" spans="1:4" s="34" customFormat="1" ht="49.5" customHeight="1" x14ac:dyDescent="0.4">
      <c r="A34" s="39"/>
      <c r="B34" s="42" t="s">
        <v>205</v>
      </c>
      <c r="C34" s="43" t="s">
        <v>206</v>
      </c>
      <c r="D34" s="42" t="s">
        <v>207</v>
      </c>
    </row>
    <row r="35" spans="1:4" s="34" customFormat="1" ht="33.75" customHeight="1" x14ac:dyDescent="0.4">
      <c r="A35" s="39"/>
      <c r="B35" s="42" t="s">
        <v>208</v>
      </c>
      <c r="C35" s="43" t="s">
        <v>209</v>
      </c>
      <c r="D35" s="42" t="s">
        <v>207</v>
      </c>
    </row>
    <row r="36" spans="1:4" s="34" customFormat="1" ht="62.25" customHeight="1" x14ac:dyDescent="0.4">
      <c r="A36" s="39"/>
      <c r="B36" s="42" t="s">
        <v>210</v>
      </c>
      <c r="C36" s="43" t="s">
        <v>211</v>
      </c>
      <c r="D36" s="42" t="s">
        <v>207</v>
      </c>
    </row>
    <row r="37" spans="1:4" s="34" customFormat="1" ht="49.5" customHeight="1" x14ac:dyDescent="0.4">
      <c r="A37" s="39"/>
      <c r="B37" s="42" t="s">
        <v>212</v>
      </c>
      <c r="C37" s="43" t="s">
        <v>213</v>
      </c>
      <c r="D37" s="43" t="s">
        <v>214</v>
      </c>
    </row>
    <row r="38" spans="1:4" s="33" customFormat="1" ht="12" customHeight="1" x14ac:dyDescent="0.4">
      <c r="A38" s="37"/>
      <c r="B38" s="37"/>
      <c r="C38" s="37"/>
      <c r="D38" s="37"/>
    </row>
    <row r="39" spans="1:4" s="33" customFormat="1" ht="24" customHeight="1" x14ac:dyDescent="0.4">
      <c r="A39" s="37"/>
      <c r="B39" s="39" t="s">
        <v>215</v>
      </c>
      <c r="C39" s="37"/>
      <c r="D39" s="37"/>
    </row>
    <row r="40" spans="1:4" s="34" customFormat="1" ht="21" customHeight="1" x14ac:dyDescent="0.4">
      <c r="A40" s="39"/>
      <c r="B40" s="42" t="s">
        <v>216</v>
      </c>
      <c r="C40" s="42" t="s">
        <v>217</v>
      </c>
      <c r="D40" s="42" t="s">
        <v>218</v>
      </c>
    </row>
    <row r="41" spans="1:4" s="34" customFormat="1" ht="21" customHeight="1" x14ac:dyDescent="0.4">
      <c r="A41" s="39"/>
      <c r="B41" s="42" t="s">
        <v>219</v>
      </c>
      <c r="C41" s="42" t="s">
        <v>220</v>
      </c>
      <c r="D41" s="42" t="s">
        <v>221</v>
      </c>
    </row>
    <row r="42" spans="1:4" s="34" customFormat="1" ht="21" customHeight="1" x14ac:dyDescent="0.4">
      <c r="A42" s="39"/>
      <c r="B42" s="42" t="s">
        <v>222</v>
      </c>
      <c r="C42" s="42" t="s">
        <v>223</v>
      </c>
      <c r="D42" s="42" t="s">
        <v>224</v>
      </c>
    </row>
    <row r="43" spans="1:4" s="33" customFormat="1" x14ac:dyDescent="0.4">
      <c r="B43" s="44"/>
    </row>
  </sheetData>
  <sheetProtection algorithmName="SHA-512" hashValue="qkY6qcl8YCMbs4KkQr42T0wGiTu0iWqwZBjY5zP487VpMGdMnkjx8zy7+dyFbciNpIF3+bg5uBUKqjTvSFdtkA==" saltValue="XfdpAMFq/tFQVZ2ea4tNag==" spinCount="100000" sheet="1" objects="1" scenarios="1"/>
  <mergeCells count="4">
    <mergeCell ref="B3:D3"/>
    <mergeCell ref="B4:D4"/>
    <mergeCell ref="C22:D22"/>
    <mergeCell ref="B29:B30"/>
  </mergeCells>
  <phoneticPr fontId="35"/>
  <pageMargins left="0.78680555555555598" right="0.31458333333333299" top="0.43263888888888902" bottom="0.35416666666666702" header="0.31458333333333299" footer="0.31458333333333299"/>
  <pageSetup paperSize="9" scale="80" orientation="portrait" r:id="rId1"/>
  <headerFooter>
    <oddHeader>&amp;R&amp;16（別添）</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5"/>
  <sheetViews>
    <sheetView workbookViewId="0"/>
  </sheetViews>
  <sheetFormatPr defaultColWidth="9" defaultRowHeight="18.75" x14ac:dyDescent="0.4"/>
  <sheetData>
    <row r="1" spans="1:8" x14ac:dyDescent="0.4">
      <c r="A1" s="5" t="s">
        <v>225</v>
      </c>
    </row>
    <row r="2" spans="1:8" ht="6.75" customHeight="1" x14ac:dyDescent="0.4"/>
    <row r="3" spans="1:8" x14ac:dyDescent="0.4">
      <c r="A3" s="141" t="s">
        <v>226</v>
      </c>
      <c r="B3" s="141"/>
      <c r="C3" s="141" t="s">
        <v>227</v>
      </c>
      <c r="D3" s="141"/>
      <c r="E3" s="141"/>
      <c r="F3" s="141"/>
      <c r="G3" s="141"/>
      <c r="H3" s="141"/>
    </row>
    <row r="4" spans="1:8" x14ac:dyDescent="0.4">
      <c r="A4" s="142" t="s">
        <v>228</v>
      </c>
      <c r="B4" s="142"/>
      <c r="C4" s="104" t="s">
        <v>229</v>
      </c>
      <c r="D4" s="104"/>
      <c r="E4" s="104"/>
      <c r="F4" s="104"/>
      <c r="G4" s="104"/>
      <c r="H4" s="104"/>
    </row>
    <row r="5" spans="1:8" x14ac:dyDescent="0.4">
      <c r="A5" s="142" t="s">
        <v>230</v>
      </c>
      <c r="B5" s="142"/>
      <c r="C5" s="104" t="s">
        <v>231</v>
      </c>
      <c r="D5" s="104"/>
      <c r="E5" s="104"/>
      <c r="F5" s="104"/>
      <c r="G5" s="104"/>
      <c r="H5" s="104"/>
    </row>
    <row r="6" spans="1:8" x14ac:dyDescent="0.4">
      <c r="A6" s="142" t="s">
        <v>232</v>
      </c>
      <c r="B6" s="142"/>
      <c r="C6" s="104" t="s">
        <v>233</v>
      </c>
      <c r="D6" s="104"/>
      <c r="E6" s="104"/>
      <c r="F6" s="104"/>
      <c r="G6" s="104"/>
      <c r="H6" s="104"/>
    </row>
    <row r="7" spans="1:8" x14ac:dyDescent="0.4">
      <c r="A7" s="142" t="s">
        <v>234</v>
      </c>
      <c r="B7" s="142"/>
      <c r="C7" s="104" t="s">
        <v>235</v>
      </c>
      <c r="D7" s="104"/>
      <c r="E7" s="104"/>
      <c r="F7" s="104"/>
      <c r="G7" s="104"/>
      <c r="H7" s="104"/>
    </row>
    <row r="8" spans="1:8" x14ac:dyDescent="0.4">
      <c r="A8" s="142" t="s">
        <v>236</v>
      </c>
      <c r="B8" s="142"/>
      <c r="C8" s="104" t="s">
        <v>237</v>
      </c>
      <c r="D8" s="104"/>
      <c r="E8" s="104"/>
      <c r="F8" s="104"/>
      <c r="G8" s="104"/>
      <c r="H8" s="104"/>
    </row>
    <row r="9" spans="1:8" x14ac:dyDescent="0.4">
      <c r="A9" s="142" t="s">
        <v>238</v>
      </c>
      <c r="B9" s="142"/>
      <c r="C9" s="104" t="s">
        <v>239</v>
      </c>
      <c r="D9" s="104"/>
      <c r="E9" s="104"/>
      <c r="F9" s="104"/>
      <c r="G9" s="104"/>
      <c r="H9" s="104"/>
    </row>
    <row r="10" spans="1:8" x14ac:dyDescent="0.4">
      <c r="A10" s="142" t="s">
        <v>240</v>
      </c>
      <c r="B10" s="142"/>
      <c r="C10" s="104" t="s">
        <v>241</v>
      </c>
      <c r="D10" s="104"/>
      <c r="E10" s="104"/>
      <c r="F10" s="104"/>
      <c r="G10" s="104"/>
      <c r="H10" s="104"/>
    </row>
    <row r="11" spans="1:8" x14ac:dyDescent="0.4">
      <c r="A11" s="142" t="s">
        <v>242</v>
      </c>
      <c r="B11" s="142"/>
      <c r="C11" s="104" t="s">
        <v>243</v>
      </c>
      <c r="D11" s="104"/>
      <c r="E11" s="104"/>
      <c r="F11" s="104"/>
      <c r="G11" s="104"/>
      <c r="H11" s="104"/>
    </row>
    <row r="12" spans="1:8" x14ac:dyDescent="0.4">
      <c r="A12" s="142" t="s">
        <v>244</v>
      </c>
      <c r="B12" s="142"/>
      <c r="C12" s="104" t="s">
        <v>245</v>
      </c>
      <c r="D12" s="104"/>
      <c r="E12" s="104"/>
      <c r="F12" s="104"/>
      <c r="G12" s="104"/>
      <c r="H12" s="104"/>
    </row>
    <row r="13" spans="1:8" x14ac:dyDescent="0.4">
      <c r="A13" s="142" t="s">
        <v>246</v>
      </c>
      <c r="B13" s="142"/>
      <c r="C13" s="104" t="s">
        <v>247</v>
      </c>
      <c r="D13" s="104"/>
      <c r="E13" s="104"/>
      <c r="F13" s="104"/>
      <c r="G13" s="104"/>
      <c r="H13" s="104"/>
    </row>
    <row r="14" spans="1:8" x14ac:dyDescent="0.4">
      <c r="A14" s="142" t="s">
        <v>248</v>
      </c>
      <c r="B14" s="142"/>
      <c r="C14" s="104" t="s">
        <v>249</v>
      </c>
      <c r="D14" s="104"/>
      <c r="E14" s="104"/>
      <c r="F14" s="104"/>
      <c r="G14" s="104"/>
      <c r="H14" s="104"/>
    </row>
    <row r="15" spans="1:8" x14ac:dyDescent="0.4">
      <c r="A15" s="142" t="s">
        <v>250</v>
      </c>
      <c r="B15" s="142"/>
      <c r="C15" s="104" t="s">
        <v>251</v>
      </c>
      <c r="D15" s="104"/>
      <c r="E15" s="104"/>
      <c r="F15" s="104"/>
      <c r="G15" s="104"/>
      <c r="H15" s="104"/>
    </row>
  </sheetData>
  <sheetProtection algorithmName="SHA-512" hashValue="aXUlo9ICOARnZCQMr6TjkxWYh0jpxGqbkkbkzQV7cfGfP+Iq8XwSCHg5w9YUUvJkVId+YWxVkyBNhahrRiIgcA==" saltValue="sBN9TSY0+7Bjgehn10ohrw==" spinCount="100000" sheet="1" objects="1" scenarios="1"/>
  <mergeCells count="26">
    <mergeCell ref="A15:B15"/>
    <mergeCell ref="C15:H15"/>
    <mergeCell ref="A12:B12"/>
    <mergeCell ref="C12:H12"/>
    <mergeCell ref="A13:B13"/>
    <mergeCell ref="C13:H13"/>
    <mergeCell ref="A14:B14"/>
    <mergeCell ref="C14:H14"/>
    <mergeCell ref="A9:B9"/>
    <mergeCell ref="C9:H9"/>
    <mergeCell ref="A10:B10"/>
    <mergeCell ref="C10:H10"/>
    <mergeCell ref="A11:B11"/>
    <mergeCell ref="C11:H11"/>
    <mergeCell ref="A6:B6"/>
    <mergeCell ref="C6:H6"/>
    <mergeCell ref="A7:B7"/>
    <mergeCell ref="C7:H7"/>
    <mergeCell ref="A8:B8"/>
    <mergeCell ref="C8:H8"/>
    <mergeCell ref="A3:B3"/>
    <mergeCell ref="C3:H3"/>
    <mergeCell ref="A4:B4"/>
    <mergeCell ref="C4:H4"/>
    <mergeCell ref="A5:B5"/>
    <mergeCell ref="C5:H5"/>
  </mergeCells>
  <phoneticPr fontId="35"/>
  <pageMargins left="0.69930555555555596" right="0.69930555555555596"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D65"/>
  <sheetViews>
    <sheetView view="pageBreakPreview" zoomScaleNormal="100" zoomScaleSheetLayoutView="100" workbookViewId="0"/>
  </sheetViews>
  <sheetFormatPr defaultColWidth="9" defaultRowHeight="18.75" x14ac:dyDescent="0.4"/>
  <cols>
    <col min="1" max="1" width="4.875" customWidth="1"/>
    <col min="2" max="2" width="2.625" customWidth="1"/>
    <col min="3" max="3" width="15.125" customWidth="1"/>
    <col min="4" max="4" width="14.625" customWidth="1"/>
    <col min="5" max="5" width="4.875" customWidth="1"/>
    <col min="6" max="6" width="14.625" customWidth="1"/>
    <col min="7" max="7" width="4.875" customWidth="1"/>
    <col min="8" max="8" width="14.625" customWidth="1"/>
    <col min="9" max="9" width="4.875" customWidth="1"/>
    <col min="10" max="10" width="14.75" customWidth="1"/>
    <col min="11" max="11" width="6.5" customWidth="1"/>
    <col min="12" max="12" width="0.75" customWidth="1"/>
    <col min="13" max="13" width="19.375" customWidth="1"/>
    <col min="18" max="18" width="9.375" customWidth="1"/>
    <col min="25" max="26" width="9.375" customWidth="1"/>
    <col min="27" max="27" width="10.5" customWidth="1"/>
  </cols>
  <sheetData>
    <row r="1" spans="2:13" ht="27" customHeight="1" x14ac:dyDescent="0.4">
      <c r="C1" s="2" t="s">
        <v>0</v>
      </c>
      <c r="K1" s="18" t="s">
        <v>1</v>
      </c>
    </row>
    <row r="2" spans="2:13" ht="37.5" customHeight="1" x14ac:dyDescent="0.4">
      <c r="C2" s="2" t="s">
        <v>252</v>
      </c>
    </row>
    <row r="3" spans="2:13" ht="17.100000000000001" customHeight="1" x14ac:dyDescent="0.35">
      <c r="C3" s="2"/>
      <c r="K3" s="19" t="s">
        <v>3</v>
      </c>
    </row>
    <row r="4" spans="2:13" ht="17.100000000000001" customHeight="1" x14ac:dyDescent="0.4">
      <c r="B4" s="3" t="s">
        <v>4</v>
      </c>
      <c r="C4" s="4"/>
      <c r="D4" s="4"/>
      <c r="E4" s="4"/>
      <c r="F4" s="4"/>
      <c r="G4" s="4"/>
      <c r="H4" s="4"/>
      <c r="I4" s="4"/>
      <c r="J4" s="4"/>
      <c r="K4" s="4"/>
    </row>
    <row r="5" spans="2:13" ht="18.75" customHeight="1" x14ac:dyDescent="0.4">
      <c r="I5" s="20"/>
      <c r="J5" s="20"/>
      <c r="K5" s="20"/>
    </row>
    <row r="6" spans="2:13" ht="17.100000000000001" customHeight="1" x14ac:dyDescent="0.4">
      <c r="B6" s="5" t="s">
        <v>253</v>
      </c>
      <c r="J6" s="16"/>
      <c r="K6" s="16"/>
    </row>
    <row r="7" spans="2:13" ht="81.75" customHeight="1" x14ac:dyDescent="0.4">
      <c r="B7" s="6"/>
      <c r="C7" s="143" t="s">
        <v>254</v>
      </c>
      <c r="D7" s="100"/>
      <c r="E7" s="100"/>
      <c r="F7" s="100"/>
      <c r="G7" s="100"/>
      <c r="H7" s="100"/>
      <c r="I7" s="100"/>
      <c r="J7" s="100"/>
      <c r="K7" s="101"/>
    </row>
    <row r="8" spans="2:13" ht="7.5" customHeight="1" x14ac:dyDescent="0.4">
      <c r="C8" s="7"/>
      <c r="D8" s="7"/>
      <c r="E8" s="7"/>
      <c r="F8" s="7"/>
      <c r="G8" s="7"/>
      <c r="H8" s="7"/>
      <c r="I8" s="7"/>
      <c r="J8" s="7"/>
      <c r="K8" s="7"/>
      <c r="L8" s="7"/>
      <c r="M8" s="7"/>
    </row>
    <row r="9" spans="2:13" ht="17.100000000000001" customHeight="1" x14ac:dyDescent="0.4">
      <c r="D9" s="8" t="s">
        <v>20</v>
      </c>
      <c r="F9" s="8" t="s">
        <v>21</v>
      </c>
      <c r="G9" s="9"/>
      <c r="H9" s="8" t="s">
        <v>22</v>
      </c>
    </row>
    <row r="10" spans="2:13" ht="17.100000000000001" customHeight="1" x14ac:dyDescent="0.4">
      <c r="B10" s="6" t="s">
        <v>6</v>
      </c>
      <c r="C10" t="s">
        <v>23</v>
      </c>
      <c r="D10" s="10"/>
      <c r="F10" s="10"/>
      <c r="H10" s="10"/>
      <c r="I10" s="16"/>
      <c r="J10" s="16"/>
      <c r="K10" s="16"/>
    </row>
    <row r="11" spans="2:13" ht="8.1" customHeight="1" x14ac:dyDescent="0.4">
      <c r="I11" s="16"/>
      <c r="J11" s="16"/>
      <c r="K11" s="16"/>
    </row>
    <row r="12" spans="2:13" ht="17.100000000000001" customHeight="1" x14ac:dyDescent="0.4">
      <c r="B12" s="6" t="s">
        <v>6</v>
      </c>
      <c r="C12" s="11" t="s">
        <v>24</v>
      </c>
      <c r="D12" s="12">
        <v>0</v>
      </c>
      <c r="E12" s="8" t="s">
        <v>10</v>
      </c>
      <c r="F12" s="12">
        <v>0</v>
      </c>
      <c r="G12" s="8" t="s">
        <v>10</v>
      </c>
      <c r="H12" s="12">
        <v>0</v>
      </c>
      <c r="I12" s="8" t="s">
        <v>10</v>
      </c>
      <c r="J12" s="16"/>
      <c r="K12" s="16"/>
    </row>
    <row r="13" spans="2:13" ht="8.1" customHeight="1" x14ac:dyDescent="0.4">
      <c r="I13" s="16"/>
      <c r="J13" s="16"/>
      <c r="K13" s="16"/>
    </row>
    <row r="14" spans="2:13" ht="17.100000000000001" customHeight="1" x14ac:dyDescent="0.4">
      <c r="B14" s="6" t="s">
        <v>6</v>
      </c>
      <c r="C14" s="11" t="s">
        <v>255</v>
      </c>
      <c r="D14" s="13"/>
      <c r="E14" s="8"/>
      <c r="F14" s="13"/>
      <c r="G14" s="14"/>
      <c r="H14" s="13"/>
      <c r="I14" s="16"/>
      <c r="J14" s="16"/>
      <c r="K14" s="16"/>
    </row>
    <row r="15" spans="2:13" ht="8.1" customHeight="1" x14ac:dyDescent="0.4">
      <c r="I15" s="16"/>
      <c r="J15" s="16"/>
      <c r="K15" s="16"/>
    </row>
    <row r="16" spans="2:13" ht="17.100000000000001" customHeight="1" x14ac:dyDescent="0.4">
      <c r="B16" s="6" t="s">
        <v>6</v>
      </c>
      <c r="C16" s="15" t="s">
        <v>30</v>
      </c>
      <c r="D16" s="13"/>
      <c r="E16" s="8"/>
      <c r="F16" s="13"/>
      <c r="G16" s="8"/>
      <c r="H16" s="13"/>
      <c r="I16" s="16"/>
      <c r="J16" s="16"/>
      <c r="K16" s="16"/>
    </row>
    <row r="17" spans="2:20" ht="8.1" customHeight="1" x14ac:dyDescent="0.4">
      <c r="H17" s="16"/>
      <c r="I17" s="16"/>
      <c r="J17" s="16"/>
      <c r="K17" s="16"/>
    </row>
    <row r="18" spans="2:20" ht="17.100000000000001" customHeight="1" x14ac:dyDescent="0.4">
      <c r="B18" s="6" t="s">
        <v>6</v>
      </c>
      <c r="C18" s="11" t="s">
        <v>31</v>
      </c>
      <c r="D18" s="17">
        <f>_xlfn.IFS(AND(D10="住宅",D14="面積増加なし",D16="仕様・計算併用法(住宅)"),VLOOKUP(D12,N48:S52,3,TRUE),AND(D10="住宅",D14="面積増加なし",D16="標準計算法(住宅)"),VLOOKUP(D12,N48:S52,5,TRUE),AND(D10="共同住宅等",D14="面積増加なし",D16="仕様・計算併用法(住宅)"),VLOOKUP(D12,N48:S52,4,TRUE),AND(D10="共同住宅等",D14="面積増加なし",D16="標準計算法(住宅)"),VLOOKUP(D12,N48:S52,6,TRUE),AND(D10="非住宅(工場等以外)",D14="面積増加なし",D16="モデル建物法"),VLOOKUP(D12,N57:U65,3,TRUE),AND(D10="非住宅(工場等以外)",D14="面積増加なし",D16="モデル建物法(複数モデル)"),VLOOKUP(D12,N57:U65,3,TRUE)*1.1,AND(D10="非住宅(工場等以外)",D14="面積増加なし",D16="標準入力法(非住宅)"),VLOOKUP(D12,N57:U65,5,TRUE),AND(D10="非住宅(工場等)",D14="面積増加なし",D16="モデル建物法"),VLOOKUP(D12,N57:U65,4,TRUE),AND(D10="非住宅(工場等)",D14="面積増加なし",D16="標準入力法(非住宅)"),VLOOKUP(D12,N57:U65,6,TRUE),AND(D10="非住宅(工場等以外)",D14="面積増加なし",D16="モデル建物法(小規模版)",D12&lt;300),VLOOKUP(D12,N57:U65,7,TRUE),AND(D10="非住宅(工場等)",D14="面積増加なし",D16="モデル建物法(小規模版)",D12&lt;300),VLOOKUP(D12,N57:U65,8,TRUE),AND(D10="住宅",D14="面積増加あり",D16="仕様・計算併用法(住宅)"),VLOOKUP(D12,W48:AB52,3,TRUE),AND(D10="住宅",D14="面積増加あり",D16="標準計算法(住宅)"),VLOOKUP(D12,W48:AB52,5,TRUE),AND(D10="共同住宅等",D14="面積増加あり",D16="仕様・計算併用法(住宅)"),VLOOKUP(D12,W48:AB52,4,TRUE),AND(D10="共同住宅等",D14="面積増加あり",D16="標準計算法(住宅)"),VLOOKUP(D12,W48:AB52,6,TRUE),AND(D10="非住宅(工場等以外)",D14="面積増加あり",D16="モデル建物法"),VLOOKUP(D12,W57:AD65,3,TRUE),AND(D10="非住宅(工場等以外)",D14="面積増加あり",D16="モデル建物法(複数モデル)"),VLOOKUP(D12,W57:AD65,3,TRUE)*1.1,AND(D10="非住宅(工場等以外)",D14="面積増加あり",D16="標準入力法(非住宅)"),VLOOKUP(D12,W57:AD65,5,TRUE),AND(D10="非住宅(工場等)",D14="面積増加あり",D16="モデル建物法"),VLOOKUP(D12,W57:AD65,4,TRUE),AND(D10="非住宅(工場等)",D14="面積増加あり",D16="標準入力法(非住宅)"),VLOOKUP(D12,W57:AD65,6,TRUE),AND(D10="非住宅(工場等以外)",D14="面積増加あり",D16="モデル建物法(小規模版)",D12&lt;300),VLOOKUP(D12,W57:AD65,7,TRUE),AND(D10="非住宅(工場等)",D14="面積増加あり",D16="モデル建物法(小規模版)",D12&lt;300),VLOOKUP(D12,W57:AD65,8,TRUE),AND(D10="住宅",OR(D16="モデル建物法",D16="モデル建物法(複数モデル)",D16="モデル建物法(小規模版)",D16="標準入力法(非住宅)")),"選択不可",AND(D10="共同住宅等",OR(D16="モデル建物法",D16="モデル建物法(複数モデル)",D16="モデル建物法(小規模版)",D16="標準入力法(非住宅)")),"選択不可",AND(D10="非住宅(工場等以外)",OR(D16="仕様・計算併用法(住宅)",D16="標準計算法(住宅)")),"選択不可",AND(D10="非住宅(工場等)",OR(D16="仕様・計算併用法(住宅)",D16="標準計算法(住宅)",D16="モデル建物法(複数モデル)")),"選択不可",AND(OR(D10="非住宅(工場等以外)",D10="非住宅(工場等)"),D16="モデル建物法(小規模版)",D12&gt;=300),"選択不可",TRUE,0)</f>
        <v>0</v>
      </c>
      <c r="E18" s="8" t="s">
        <v>11</v>
      </c>
      <c r="F18" s="17">
        <f>_xlfn.IFS(AND(F10="住宅",F14="面積増加なし",F16="仕様・計算併用法(住宅)"),VLOOKUP(F12,N48:S52,3,TRUE),AND(F10="住宅",F14="面積増加なし",F16="標準計算法(住宅)"),VLOOKUP(F12,N48:S52,5,TRUE),AND(F10="共同住宅等",F14="面積増加なし",F16="仕様・計算併用法(住宅)"),VLOOKUP(F12,N48:S52,4,TRUE),AND(F10="共同住宅等",F14="面積増加なし",F16="標準計算法(住宅)"),VLOOKUP(F12,N48:S52,6,TRUE),AND(F10="非住宅(工場等以外)",F14="面積増加なし",F16="モデル建物法"),VLOOKUP(F12,N57:U65,3,TRUE),AND(F10="非住宅(工場等以外)",F14="面積増加なし",F16="モデル建物法(複数モデル)"),VLOOKUP(F12,N57:U65,3,TRUE)*1.1,AND(F10="非住宅(工場等以外)",F14="面積増加なし",F16="標準入力法(非住宅)"),VLOOKUP(F12,N57:U65,5,TRUE),AND(F10="非住宅(工場等)",F14="面積増加なし",F16="モデル建物法"),VLOOKUP(F12,N57:U65,4,TRUE),AND(F10="非住宅(工場等)",F14="面積増加なし",F16="標準入力法(非住宅)"),VLOOKUP(F12,N57:U65,6,TRUE),AND(F10="非住宅(工場等以外)",F14="面積増加なし",F16="モデル建物法(小規模版)",F12&lt;300),VLOOKUP(F12,N57:U65,7,TRUE),AND(F10="非住宅(工場等)",F14="面積増加なし",F16="モデル建物法(小規模版)",F12&lt;300),VLOOKUP(F12,N57:U65,8,TRUE),AND(F10="住宅",F14="面積増加あり",F16="仕様・計算併用法(住宅)"),VLOOKUP(F12,W48:AB52,3,TRUE),AND(F10="住宅",F14="面積増加あり",F16="標準計算法(住宅)"),VLOOKUP(F12,W48:AB52,5,TRUE),AND(F10="共同住宅等",F14="面積増加あり",F16="仕様・計算併用法(住宅)"),VLOOKUP(F12,W48:AB52,4,TRUE),AND(F10="共同住宅等",F14="面積増加あり",F16="標準計算法(住宅)"),VLOOKUP(F12,W48:AB52,6,TRUE),AND(F10="非住宅(工場等以外)",F14="面積増加あり",F16="モデル建物法"),VLOOKUP(F12,W57:AD65,3,TRUE),AND(F10="非住宅(工場等以外)",F14="面積増加あり",F16="モデル建物法(複数モデル)"),VLOOKUP(F12,W57:AD65,3,TRUE)*1.1,AND(F10="非住宅(工場等以外)",F14="面積増加あり",F16="標準入力法(非住宅)"),VLOOKUP(F12,W57:AD65,5,TRUE),AND(F10="非住宅(工場等)",F14="面積増加あり",F16="モデル建物法"),VLOOKUP(F12,W57:AD65,4,TRUE),AND(F10="非住宅(工場等)",F14="面積増加あり",F16="標準入力法(非住宅)"),VLOOKUP(F12,W57:AD65,6,TRUE),AND(F10="非住宅(工場等以外)",F14="面積増加あり",F16="モデル建物法(小規模版)",F12&lt;300),VLOOKUP(F12,W57:AD65,7,TRUE),AND(F10="非住宅(工場等)",F14="面積増加あり",F16="モデル建物法(小規模版)",F12&lt;300),VLOOKUP(F12,W57:AD65,8,TRUE),AND(F10="住宅",OR(F16="モデル建物法",F16="モデル建物法(複数モデル)",F16="モデル建物法(小規模版)",F16="標準入力法(非住宅)")),"選択不可",AND(F10="共同住宅等",OR(F16="モデル建物法",F16="モデル建物法(複数モデル)",F16="モデル建物法(小規模版)",F16="標準入力法(非住宅)")),"選択不可",AND(F10="非住宅(工場等以外)",OR(F16="仕様・計算併用法(住宅)",F16="標準計算法(住宅)")),"選択不可",AND(F10="非住宅(工場等)",OR(F16="仕様・計算併用法(住宅)",F16="標準計算法(住宅)",F16="モデル建物法(複数モデル)")),"選択不可",AND(OR(F10="非住宅(工場等以外)",F10="非住宅(工場等)"),F16="モデル建物法(小規模版)",F12&gt;=300),"選択不可",TRUE,0)</f>
        <v>0</v>
      </c>
      <c r="G18" s="8" t="s">
        <v>11</v>
      </c>
      <c r="H18" s="17">
        <f>_xlfn.IFS(AND(H10="住宅",H14="面積増加なし",H16="仕様・計算併用法(住宅)"),VLOOKUP(H12,N48:S52,3,TRUE),AND(H10="住宅",H14="面積増加なし",H16="標準計算法(住宅)"),VLOOKUP(H12,N48:S52,5,TRUE),AND(H10="共同住宅等",H14="面積増加なし",H16="仕様・計算併用法(住宅)"),VLOOKUP(H12,N48:S52,4,TRUE),AND(H10="共同住宅等",H14="面積増加なし",H16="標準計算法(住宅)"),VLOOKUP(H12,N48:S52,6,TRUE),AND(H10="非住宅(工場等以外)",H14="面積増加なし",H16="モデル建物法"),VLOOKUP(H12,N57:U65,3,TRUE),AND(H10="非住宅(工場等以外)",H14="面積増加なし",H16="モデル建物法(複数モデル)"),VLOOKUP(H12,N57:U65,3,TRUE)*1.1,AND(H10="非住宅(工場等以外)",H14="面積増加なし",H16="標準入力法(非住宅)"),VLOOKUP(H12,N57:U65,5,TRUE),AND(H10="非住宅(工場等)",H14="面積増加なし",H16="モデル建物法"),VLOOKUP(H12,N57:U65,4,TRUE),AND(H10="非住宅(工場等)",H14="面積増加なし",H16="標準入力法(非住宅)"),VLOOKUP(H12,N57:U65,6,TRUE),AND(H10="非住宅(工場等以外)",H14="面積増加なし",H16="モデル建物法(小規模版)",H12&lt;300),VLOOKUP(H12,N57:U65,7,TRUE),AND(H10="非住宅(工場等)",H14="面積増加なし",H16="モデル建物法(小規模版)",H12&lt;300),VLOOKUP(H12,N57:U65,8,TRUE),AND(H10="住宅",H14="面積増加あり",H16="仕様・計算併用法(住宅)"),VLOOKUP(H12,W48:AB52,3,TRUE),AND(H10="住宅",H14="面積増加あり",H16="標準計算法(住宅)"),VLOOKUP(H12,W48:AB52,5,TRUE),AND(H10="共同住宅等",H14="面積増加あり",H16="仕様・計算併用法(住宅)"),VLOOKUP(H12,W48:AB52,4,TRUE),AND(H10="共同住宅等",H14="面積増加あり",H16="標準計算法(住宅)"),VLOOKUP(H12,W48:AB52,6,TRUE),AND(H10="非住宅(工場等以外)",H14="面積増加あり",H16="モデル建物法"),VLOOKUP(H12,W57:AD65,3,TRUE),AND(H10="非住宅(工場等以外)",H14="面積増加あり",H16="モデル建物法(複数モデル)"),VLOOKUP(H12,W57:AD65,3,TRUE)*1.1,AND(H10="非住宅(工場等以外)",H14="面積増加あり",H16="標準入力法(非住宅)"),VLOOKUP(H12,W57:AD65,5,TRUE),AND(H10="非住宅(工場等)",H14="面積増加あり",H16="モデル建物法"),VLOOKUP(H12,W57:AD65,4,TRUE),AND(H10="非住宅(工場等)",H14="面積増加あり",H16="標準入力法(非住宅)"),VLOOKUP(H12,W57:AD65,6,TRUE),AND(H10="非住宅(工場等以外)",H14="面積増加あり",H16="モデル建物法(小規模版)",H12&lt;300),VLOOKUP(H12,W57:AD65,7,TRUE),AND(H10="非住宅(工場等)",H14="面積増加あり",H16="モデル建物法(小規模版)",H12&lt;300),VLOOKUP(H12,W57:AD65,8,TRUE),AND(H10="住宅",OR(H16="モデル建物法",H16="モデル建物法(複数モデル)",H16="モデル建物法(小規模版)",H16="標準入力法(非住宅)")),"選択不可",AND(H10="共同住宅等",OR(H16="モデル建物法",H16="モデル建物法(複数モデル)",H16="モデル建物法(小規模版)",H16="標準入力法(非住宅)")),"選択不可",AND(H10="非住宅(工場等以外)",OR(H16="仕様・計算併用法(住宅)",H16="標準計算法(住宅)")),"選択不可",AND(H10="非住宅(工場等)",OR(H16="仕様・計算併用法(住宅)",H16="標準計算法(住宅)",H16="モデル建物法(複数モデル)")),"選択不可",AND(OR(H10="非住宅(工場等以外)",H10="非住宅(工場等)"),H16="モデル建物法(小規模版)",H12&gt;=300),"選択不可",TRUE,0)</f>
        <v>0</v>
      </c>
      <c r="I18" s="6" t="s">
        <v>32</v>
      </c>
      <c r="J18" s="21">
        <f>D18+F18+H18</f>
        <v>0</v>
      </c>
      <c r="K18" s="8" t="s">
        <v>11</v>
      </c>
    </row>
    <row r="19" spans="2:20" ht="17.100000000000001" customHeight="1" x14ac:dyDescent="0.4">
      <c r="B19" s="6"/>
      <c r="C19" s="11"/>
      <c r="D19" s="14"/>
      <c r="E19" s="8"/>
      <c r="F19" s="14"/>
      <c r="G19" s="8"/>
      <c r="H19" s="14"/>
      <c r="I19" s="6"/>
      <c r="J19" s="14"/>
      <c r="K19" s="8"/>
    </row>
    <row r="20" spans="2:20" ht="17.100000000000001" customHeight="1" x14ac:dyDescent="0.35">
      <c r="I20" s="22"/>
      <c r="J20" s="115" t="s">
        <v>54</v>
      </c>
      <c r="K20" s="23"/>
    </row>
    <row r="21" spans="2:20" ht="8.1" customHeight="1" x14ac:dyDescent="0.35">
      <c r="C21" s="118" t="s">
        <v>55</v>
      </c>
      <c r="D21" s="113" t="s">
        <v>256</v>
      </c>
      <c r="E21" s="113"/>
      <c r="F21" s="113"/>
      <c r="H21" s="120">
        <f>J18</f>
        <v>0</v>
      </c>
      <c r="I21" s="114" t="s">
        <v>11</v>
      </c>
      <c r="J21" s="116"/>
      <c r="K21" s="23"/>
    </row>
    <row r="22" spans="2:20" ht="17.100000000000001" customHeight="1" x14ac:dyDescent="0.4">
      <c r="C22" s="118"/>
      <c r="D22" s="113"/>
      <c r="E22" s="113"/>
      <c r="F22" s="113"/>
      <c r="H22" s="121"/>
      <c r="I22" s="114"/>
      <c r="J22" s="24">
        <f>TRUNC(H21*0.1/1.1,0)</f>
        <v>0</v>
      </c>
      <c r="K22" t="s">
        <v>11</v>
      </c>
    </row>
    <row r="23" spans="2:20" ht="27.75" customHeight="1" x14ac:dyDescent="0.4"/>
    <row r="24" spans="2:20" s="1" customFormat="1" x14ac:dyDescent="0.4"/>
    <row r="25" spans="2:20" x14ac:dyDescent="0.4">
      <c r="C25" t="s">
        <v>64</v>
      </c>
    </row>
    <row r="27" spans="2:20" x14ac:dyDescent="0.4">
      <c r="I27" s="9" t="s">
        <v>66</v>
      </c>
      <c r="N27" s="1"/>
      <c r="O27" s="1"/>
      <c r="P27" s="1"/>
      <c r="Q27" s="1"/>
      <c r="R27" s="1"/>
      <c r="S27" s="1"/>
      <c r="T27" s="1"/>
    </row>
    <row r="28" spans="2:20" x14ac:dyDescent="0.4">
      <c r="I28" s="9" t="s">
        <v>69</v>
      </c>
    </row>
    <row r="29" spans="2:20" x14ac:dyDescent="0.4">
      <c r="I29" s="8" t="s">
        <v>76</v>
      </c>
    </row>
    <row r="30" spans="2:20" x14ac:dyDescent="0.4">
      <c r="I30" s="8" t="s">
        <v>78</v>
      </c>
      <c r="N30" s="1"/>
      <c r="O30" s="1"/>
      <c r="P30" s="1"/>
      <c r="Q30" s="1"/>
      <c r="R30" s="1"/>
      <c r="S30" s="1"/>
      <c r="T30" s="1"/>
    </row>
    <row r="33" spans="9:28" x14ac:dyDescent="0.4">
      <c r="I33" t="s">
        <v>257</v>
      </c>
      <c r="N33" s="1"/>
      <c r="O33" s="1"/>
      <c r="P33" s="1"/>
      <c r="Q33" s="1"/>
      <c r="R33" s="1"/>
      <c r="S33" s="1"/>
      <c r="T33" s="1"/>
    </row>
    <row r="34" spans="9:28" x14ac:dyDescent="0.4">
      <c r="I34" t="s">
        <v>258</v>
      </c>
    </row>
    <row r="36" spans="9:28" x14ac:dyDescent="0.4">
      <c r="N36" s="1"/>
      <c r="O36" s="1"/>
      <c r="P36" s="1"/>
      <c r="Q36" s="1"/>
      <c r="R36" s="1"/>
      <c r="S36" s="1"/>
      <c r="T36" s="1"/>
    </row>
    <row r="37" spans="9:28" x14ac:dyDescent="0.4">
      <c r="I37" t="s">
        <v>90</v>
      </c>
    </row>
    <row r="38" spans="9:28" x14ac:dyDescent="0.4">
      <c r="I38" t="s">
        <v>91</v>
      </c>
    </row>
    <row r="39" spans="9:28" x14ac:dyDescent="0.4">
      <c r="I39" t="s">
        <v>92</v>
      </c>
      <c r="N39" s="1"/>
      <c r="O39" s="1"/>
      <c r="P39" s="1"/>
      <c r="Q39" s="1"/>
      <c r="R39" s="1"/>
      <c r="S39" s="1"/>
      <c r="T39" s="1"/>
    </row>
    <row r="40" spans="9:28" x14ac:dyDescent="0.4">
      <c r="I40" t="s">
        <v>93</v>
      </c>
      <c r="M40" s="1"/>
    </row>
    <row r="41" spans="9:28" x14ac:dyDescent="0.4">
      <c r="I41" t="s">
        <v>95</v>
      </c>
      <c r="N41" s="1"/>
      <c r="O41" s="1"/>
      <c r="P41" s="1"/>
      <c r="Q41" s="1"/>
      <c r="R41" s="1"/>
      <c r="S41" s="1"/>
    </row>
    <row r="42" spans="9:28" x14ac:dyDescent="0.4">
      <c r="I42" t="s">
        <v>99</v>
      </c>
    </row>
    <row r="45" spans="9:28" x14ac:dyDescent="0.4">
      <c r="N45" t="s">
        <v>259</v>
      </c>
      <c r="W45" t="s">
        <v>260</v>
      </c>
    </row>
    <row r="46" spans="9:28" x14ac:dyDescent="0.4">
      <c r="N46" s="122" t="s">
        <v>106</v>
      </c>
      <c r="O46" s="122" t="s">
        <v>107</v>
      </c>
      <c r="P46" s="123" t="s">
        <v>115</v>
      </c>
      <c r="Q46" s="123"/>
      <c r="R46" s="126" t="s">
        <v>116</v>
      </c>
      <c r="S46" s="126"/>
      <c r="W46" s="122" t="s">
        <v>106</v>
      </c>
      <c r="X46" s="122" t="s">
        <v>107</v>
      </c>
      <c r="Y46" s="123" t="s">
        <v>115</v>
      </c>
      <c r="Z46" s="123"/>
      <c r="AA46" s="126" t="s">
        <v>116</v>
      </c>
      <c r="AB46" s="126"/>
    </row>
    <row r="47" spans="9:28" x14ac:dyDescent="0.4">
      <c r="N47" s="122"/>
      <c r="O47" s="122"/>
      <c r="P47" s="26" t="s">
        <v>117</v>
      </c>
      <c r="Q47" s="26" t="s">
        <v>69</v>
      </c>
      <c r="R47" s="26" t="s">
        <v>117</v>
      </c>
      <c r="S47" s="26" t="s">
        <v>69</v>
      </c>
      <c r="W47" s="122"/>
      <c r="X47" s="122"/>
      <c r="Y47" s="26" t="s">
        <v>117</v>
      </c>
      <c r="Z47" s="26" t="s">
        <v>69</v>
      </c>
      <c r="AA47" s="26" t="s">
        <v>117</v>
      </c>
      <c r="AB47" s="26" t="s">
        <v>69</v>
      </c>
    </row>
    <row r="48" spans="9:28" x14ac:dyDescent="0.4">
      <c r="N48" s="27">
        <v>0</v>
      </c>
      <c r="O48" s="27">
        <v>0</v>
      </c>
      <c r="P48" s="28">
        <v>0</v>
      </c>
      <c r="Q48" s="28">
        <v>0</v>
      </c>
      <c r="R48" s="28">
        <v>0</v>
      </c>
      <c r="S48" s="28">
        <v>0</v>
      </c>
      <c r="W48" s="27">
        <v>0</v>
      </c>
      <c r="X48" s="27">
        <v>0</v>
      </c>
      <c r="Y48" s="28">
        <v>0</v>
      </c>
      <c r="Z48" s="28">
        <v>0</v>
      </c>
      <c r="AA48" s="28">
        <v>0</v>
      </c>
      <c r="AB48" s="28">
        <v>0</v>
      </c>
    </row>
    <row r="49" spans="14:30" x14ac:dyDescent="0.4">
      <c r="N49" s="27">
        <v>1E-8</v>
      </c>
      <c r="O49" s="27">
        <v>199.99999998999999</v>
      </c>
      <c r="P49" s="29">
        <v>14000</v>
      </c>
      <c r="Q49" s="29">
        <v>28000</v>
      </c>
      <c r="R49" s="29">
        <v>19000</v>
      </c>
      <c r="S49" s="29">
        <v>3900</v>
      </c>
      <c r="W49" s="27">
        <v>1E-8</v>
      </c>
      <c r="X49" s="27">
        <v>199.99999998999999</v>
      </c>
      <c r="Y49" s="29">
        <v>27000</v>
      </c>
      <c r="Z49" s="29">
        <v>53000</v>
      </c>
      <c r="AA49" s="29">
        <v>36000</v>
      </c>
      <c r="AB49" s="29">
        <v>73000</v>
      </c>
    </row>
    <row r="50" spans="14:30" x14ac:dyDescent="0.4">
      <c r="N50" s="27">
        <v>200</v>
      </c>
      <c r="O50" s="27">
        <v>299.99999998999999</v>
      </c>
      <c r="P50" s="29">
        <v>16000</v>
      </c>
      <c r="Q50" s="29">
        <v>28000</v>
      </c>
      <c r="R50" s="29">
        <v>22000</v>
      </c>
      <c r="S50" s="29">
        <v>39000</v>
      </c>
      <c r="W50" s="27">
        <v>200</v>
      </c>
      <c r="X50" s="27">
        <v>299.99999998999999</v>
      </c>
      <c r="Y50" s="29">
        <v>29000</v>
      </c>
      <c r="Z50" s="29">
        <v>53000</v>
      </c>
      <c r="AA50" s="29">
        <v>41000</v>
      </c>
      <c r="AB50" s="29">
        <v>73000</v>
      </c>
    </row>
    <row r="51" spans="14:30" x14ac:dyDescent="0.4">
      <c r="N51" s="27">
        <v>300</v>
      </c>
      <c r="O51" s="27">
        <v>1999.9999999900001</v>
      </c>
      <c r="P51" s="29">
        <v>16000</v>
      </c>
      <c r="Q51" s="29">
        <v>46000</v>
      </c>
      <c r="R51" s="29">
        <v>22000</v>
      </c>
      <c r="S51" s="29">
        <v>64000</v>
      </c>
      <c r="W51" s="27">
        <v>300</v>
      </c>
      <c r="X51" s="27">
        <v>1999.9999999900001</v>
      </c>
      <c r="Y51" s="29">
        <v>29000</v>
      </c>
      <c r="Z51" s="29">
        <v>87000</v>
      </c>
      <c r="AA51" s="29">
        <v>41000</v>
      </c>
      <c r="AB51" s="29">
        <v>121000</v>
      </c>
    </row>
    <row r="52" spans="14:30" x14ac:dyDescent="0.4">
      <c r="N52" s="27">
        <v>2000</v>
      </c>
      <c r="O52" s="30"/>
      <c r="P52" s="30" t="s">
        <v>118</v>
      </c>
      <c r="Q52" s="30" t="s">
        <v>118</v>
      </c>
      <c r="R52" s="30" t="s">
        <v>118</v>
      </c>
      <c r="S52" s="30" t="s">
        <v>118</v>
      </c>
      <c r="W52" s="27">
        <v>2000</v>
      </c>
      <c r="X52" s="30"/>
      <c r="Y52" s="30" t="s">
        <v>118</v>
      </c>
      <c r="Z52" s="30" t="s">
        <v>118</v>
      </c>
      <c r="AA52" s="30" t="s">
        <v>118</v>
      </c>
      <c r="AB52" s="30" t="s">
        <v>118</v>
      </c>
    </row>
    <row r="54" spans="14:30" x14ac:dyDescent="0.4">
      <c r="N54" t="s">
        <v>261</v>
      </c>
      <c r="W54" t="s">
        <v>262</v>
      </c>
    </row>
    <row r="55" spans="14:30" x14ac:dyDescent="0.4">
      <c r="N55" s="122" t="s">
        <v>106</v>
      </c>
      <c r="O55" s="122" t="s">
        <v>107</v>
      </c>
      <c r="P55" s="123" t="s">
        <v>92</v>
      </c>
      <c r="Q55" s="123"/>
      <c r="R55" s="126" t="s">
        <v>120</v>
      </c>
      <c r="S55" s="126"/>
      <c r="T55" s="123" t="s">
        <v>121</v>
      </c>
      <c r="U55" s="123"/>
      <c r="W55" s="144" t="s">
        <v>106</v>
      </c>
      <c r="X55" s="144" t="s">
        <v>107</v>
      </c>
      <c r="Y55" s="127" t="s">
        <v>92</v>
      </c>
      <c r="Z55" s="128"/>
      <c r="AA55" s="124" t="s">
        <v>120</v>
      </c>
      <c r="AB55" s="125"/>
      <c r="AC55" s="127" t="s">
        <v>121</v>
      </c>
      <c r="AD55" s="128"/>
    </row>
    <row r="56" spans="14:30" x14ac:dyDescent="0.4">
      <c r="N56" s="122"/>
      <c r="O56" s="122"/>
      <c r="P56" s="25" t="s">
        <v>123</v>
      </c>
      <c r="Q56" s="25" t="s">
        <v>124</v>
      </c>
      <c r="R56" s="25" t="s">
        <v>123</v>
      </c>
      <c r="S56" s="25" t="s">
        <v>124</v>
      </c>
      <c r="T56" s="25" t="s">
        <v>123</v>
      </c>
      <c r="U56" s="25" t="s">
        <v>124</v>
      </c>
      <c r="W56" s="145"/>
      <c r="X56" s="145"/>
      <c r="Y56" s="25" t="s">
        <v>123</v>
      </c>
      <c r="Z56" s="25" t="s">
        <v>124</v>
      </c>
      <c r="AA56" s="25" t="s">
        <v>123</v>
      </c>
      <c r="AB56" s="25" t="s">
        <v>124</v>
      </c>
      <c r="AC56" s="25" t="s">
        <v>123</v>
      </c>
      <c r="AD56" s="25" t="s">
        <v>124</v>
      </c>
    </row>
    <row r="57" spans="14:30" x14ac:dyDescent="0.4">
      <c r="N57" s="27">
        <v>0</v>
      </c>
      <c r="O57" s="27">
        <v>0</v>
      </c>
      <c r="P57" s="28">
        <v>0</v>
      </c>
      <c r="Q57" s="28">
        <v>0</v>
      </c>
      <c r="R57" s="28">
        <v>0</v>
      </c>
      <c r="S57" s="28">
        <v>0</v>
      </c>
      <c r="T57" s="29">
        <v>0</v>
      </c>
      <c r="U57" s="29">
        <v>0</v>
      </c>
      <c r="W57" s="27">
        <v>0</v>
      </c>
      <c r="X57" s="27">
        <v>0</v>
      </c>
      <c r="Y57" s="28">
        <v>0</v>
      </c>
      <c r="Z57" s="28">
        <v>0</v>
      </c>
      <c r="AA57" s="28">
        <v>0</v>
      </c>
      <c r="AB57" s="28">
        <v>0</v>
      </c>
      <c r="AC57" s="29">
        <v>0</v>
      </c>
      <c r="AD57" s="29">
        <v>0</v>
      </c>
    </row>
    <row r="58" spans="14:30" x14ac:dyDescent="0.4">
      <c r="N58" s="27">
        <v>1E-8</v>
      </c>
      <c r="O58" s="27">
        <v>299.99999998999999</v>
      </c>
      <c r="P58" s="29">
        <v>48000</v>
      </c>
      <c r="Q58" s="29">
        <v>12000</v>
      </c>
      <c r="R58" s="29">
        <v>135000</v>
      </c>
      <c r="S58" s="29">
        <v>14000</v>
      </c>
      <c r="T58" s="32">
        <v>33000</v>
      </c>
      <c r="U58" s="32">
        <v>8000</v>
      </c>
      <c r="W58" s="27">
        <v>1E-8</v>
      </c>
      <c r="X58" s="27">
        <v>299.99999998999999</v>
      </c>
      <c r="Y58" s="29">
        <v>98000</v>
      </c>
      <c r="Z58" s="29">
        <v>24000</v>
      </c>
      <c r="AA58" s="29">
        <v>264000</v>
      </c>
      <c r="AB58" s="29">
        <v>28000</v>
      </c>
      <c r="AC58" s="32">
        <v>68000</v>
      </c>
      <c r="AD58" s="32">
        <v>16000</v>
      </c>
    </row>
    <row r="59" spans="14:30" x14ac:dyDescent="0.4">
      <c r="N59" s="27">
        <v>300</v>
      </c>
      <c r="O59" s="27">
        <v>999.99999998999999</v>
      </c>
      <c r="P59" s="29">
        <v>60000</v>
      </c>
      <c r="Q59" s="29">
        <v>14000</v>
      </c>
      <c r="R59" s="29">
        <v>168000</v>
      </c>
      <c r="S59" s="29">
        <v>18000</v>
      </c>
      <c r="W59" s="27">
        <v>300</v>
      </c>
      <c r="X59" s="27">
        <v>999.99999998999999</v>
      </c>
      <c r="Y59" s="29">
        <v>122000</v>
      </c>
      <c r="Z59" s="29">
        <v>30000</v>
      </c>
      <c r="AA59" s="29">
        <v>330000</v>
      </c>
      <c r="AB59" s="29">
        <v>35000</v>
      </c>
    </row>
    <row r="60" spans="14:30" x14ac:dyDescent="0.4">
      <c r="N60" s="27">
        <v>1000</v>
      </c>
      <c r="O60" s="27">
        <v>1999.9999999900001</v>
      </c>
      <c r="P60" s="29">
        <v>81000</v>
      </c>
      <c r="Q60" s="29">
        <v>21000</v>
      </c>
      <c r="R60" s="29">
        <v>214000</v>
      </c>
      <c r="S60" s="29">
        <v>24000</v>
      </c>
      <c r="W60" s="27">
        <v>1000</v>
      </c>
      <c r="X60" s="27">
        <v>1999.9999999900001</v>
      </c>
      <c r="Y60" s="29">
        <v>160000</v>
      </c>
      <c r="Z60" s="29">
        <v>41000</v>
      </c>
      <c r="AA60" s="29">
        <v>423000</v>
      </c>
      <c r="AB60" s="29">
        <v>48000</v>
      </c>
    </row>
    <row r="61" spans="14:30" x14ac:dyDescent="0.4">
      <c r="N61" s="27">
        <v>2000</v>
      </c>
      <c r="O61" s="27">
        <v>4999.9999999900001</v>
      </c>
      <c r="P61" s="29">
        <v>122000</v>
      </c>
      <c r="Q61" s="29">
        <v>49000</v>
      </c>
      <c r="R61" s="29">
        <v>296000</v>
      </c>
      <c r="S61" s="29">
        <v>57000</v>
      </c>
      <c r="W61" s="27">
        <v>2000</v>
      </c>
      <c r="X61" s="27">
        <v>4999.9999999900001</v>
      </c>
      <c r="Y61" s="29">
        <v>243000</v>
      </c>
      <c r="Z61" s="29">
        <v>97000</v>
      </c>
      <c r="AA61" s="29">
        <v>586000</v>
      </c>
      <c r="AB61" s="29">
        <v>113000</v>
      </c>
    </row>
    <row r="62" spans="14:30" x14ac:dyDescent="0.4">
      <c r="N62" s="27">
        <v>5000</v>
      </c>
      <c r="O62" s="27">
        <v>9999.9999999899992</v>
      </c>
      <c r="P62" s="29">
        <v>155000</v>
      </c>
      <c r="Q62" s="29">
        <v>71000</v>
      </c>
      <c r="R62" s="29">
        <v>350000</v>
      </c>
      <c r="S62" s="29">
        <v>81000</v>
      </c>
      <c r="W62" s="27">
        <v>5000</v>
      </c>
      <c r="X62" s="27">
        <v>9999.9999999899992</v>
      </c>
      <c r="Y62" s="29">
        <v>306000</v>
      </c>
      <c r="Z62" s="29">
        <v>142000</v>
      </c>
      <c r="AA62" s="29">
        <v>695000</v>
      </c>
      <c r="AB62" s="29">
        <v>161000</v>
      </c>
    </row>
    <row r="63" spans="14:30" x14ac:dyDescent="0.4">
      <c r="N63" s="27">
        <v>10000</v>
      </c>
      <c r="O63" s="27">
        <v>24999.999999989999</v>
      </c>
      <c r="P63" s="29">
        <v>184000</v>
      </c>
      <c r="Q63" s="29">
        <v>88000</v>
      </c>
      <c r="R63" s="29">
        <v>420000</v>
      </c>
      <c r="S63" s="29">
        <v>102000</v>
      </c>
      <c r="W63" s="27">
        <v>10000</v>
      </c>
      <c r="X63" s="27">
        <v>24999.999999989999</v>
      </c>
      <c r="Y63" s="29">
        <v>365000</v>
      </c>
      <c r="Z63" s="29">
        <v>175000</v>
      </c>
      <c r="AA63" s="29">
        <v>833000</v>
      </c>
      <c r="AB63" s="29">
        <v>202000</v>
      </c>
    </row>
    <row r="64" spans="14:30" x14ac:dyDescent="0.4">
      <c r="N64" s="27">
        <v>25000</v>
      </c>
      <c r="O64" s="27">
        <v>49999.999999990003</v>
      </c>
      <c r="P64" s="29">
        <v>213000</v>
      </c>
      <c r="Q64" s="29">
        <v>108000</v>
      </c>
      <c r="R64" s="29">
        <v>475000</v>
      </c>
      <c r="S64" s="29">
        <v>125000</v>
      </c>
      <c r="W64" s="27">
        <v>25000</v>
      </c>
      <c r="X64" s="27">
        <v>49999.999999990003</v>
      </c>
      <c r="Y64" s="29">
        <v>422000</v>
      </c>
      <c r="Z64" s="29">
        <v>214000</v>
      </c>
      <c r="AA64" s="29">
        <v>941000</v>
      </c>
      <c r="AB64" s="29">
        <v>248000</v>
      </c>
    </row>
    <row r="65" spans="14:28" x14ac:dyDescent="0.4">
      <c r="N65" s="27">
        <v>50000</v>
      </c>
      <c r="O65" s="30"/>
      <c r="P65" s="30" t="s">
        <v>118</v>
      </c>
      <c r="Q65" s="30" t="s">
        <v>118</v>
      </c>
      <c r="R65" s="30" t="s">
        <v>118</v>
      </c>
      <c r="S65" s="30" t="s">
        <v>118</v>
      </c>
      <c r="W65" s="27">
        <v>50000</v>
      </c>
      <c r="X65" s="30"/>
      <c r="Y65" s="30" t="s">
        <v>118</v>
      </c>
      <c r="Z65" s="30" t="s">
        <v>118</v>
      </c>
      <c r="AA65" s="30" t="s">
        <v>118</v>
      </c>
      <c r="AB65" s="30" t="s">
        <v>118</v>
      </c>
    </row>
  </sheetData>
  <sheetProtection algorithmName="SHA-512" hashValue="uS/hVIQHV4oaOxVVSG0uKZrl+ZcMT39ZSqd7baF8aqg7yneP0SeXdM6fCjC8ncKa1gKjcjS7U08ps2NyvTEp+Q==" saltValue="AhraYJ4PCAQN3sACt9YXnA==" spinCount="100000" sheet="1" objects="1"/>
  <mergeCells count="24">
    <mergeCell ref="AC55:AD55"/>
    <mergeCell ref="C21:C22"/>
    <mergeCell ref="H21:H22"/>
    <mergeCell ref="I21:I22"/>
    <mergeCell ref="J20:J21"/>
    <mergeCell ref="N46:N47"/>
    <mergeCell ref="N55:N56"/>
    <mergeCell ref="O46:O47"/>
    <mergeCell ref="O55:O56"/>
    <mergeCell ref="W46:W47"/>
    <mergeCell ref="W55:W56"/>
    <mergeCell ref="X46:X47"/>
    <mergeCell ref="X55:X56"/>
    <mergeCell ref="D21:F22"/>
    <mergeCell ref="P55:Q55"/>
    <mergeCell ref="R55:S55"/>
    <mergeCell ref="T55:U55"/>
    <mergeCell ref="Y55:Z55"/>
    <mergeCell ref="AA55:AB55"/>
    <mergeCell ref="C7:K7"/>
    <mergeCell ref="P46:Q46"/>
    <mergeCell ref="R46:S46"/>
    <mergeCell ref="Y46:Z46"/>
    <mergeCell ref="AA46:AB46"/>
  </mergeCells>
  <phoneticPr fontId="35"/>
  <dataValidations count="5">
    <dataValidation type="list" allowBlank="1" showInputMessage="1" showErrorMessage="1" sqref="M1" xr:uid="{00000000-0002-0000-0400-000000000000}">
      <formula1>" "</formula1>
    </dataValidation>
    <dataValidation type="list" allowBlank="1" showInputMessage="1" showErrorMessage="1" sqref="D11 F11 H11 D13 F13 H13 D15 F15 H15" xr:uid="{00000000-0002-0000-0400-000001000000}">
      <formula1>$I$27:$I$30</formula1>
    </dataValidation>
    <dataValidation type="list" allowBlank="1" showInputMessage="1" showErrorMessage="1" sqref="D10 F10 H10" xr:uid="{00000000-0002-0000-0400-000002000000}">
      <formula1>$I$26:$I$30</formula1>
    </dataValidation>
    <dataValidation type="list" allowBlank="1" showInputMessage="1" showErrorMessage="1" sqref="D16 F16 H16" xr:uid="{00000000-0002-0000-0400-000003000000}">
      <formula1>$I$36:$I$42</formula1>
    </dataValidation>
    <dataValidation type="list" allowBlank="1" showInputMessage="1" showErrorMessage="1" sqref="D14 F14 H14" xr:uid="{00000000-0002-0000-0400-000004000000}">
      <formula1>$I$32:$I$34</formula1>
    </dataValidation>
  </dataValidations>
  <pageMargins left="0.31458333333333299" right="0.31458333333333299" top="0.74791666666666701" bottom="0.55069444444444404" header="0" footer="0"/>
  <pageSetup paperSize="9" scale="84" orientation="portrait" r:id="rId1"/>
  <colBreaks count="1" manualBreakCount="1">
    <brk id="1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建築確認申請手数料算定シート</vt:lpstr>
      <vt:lpstr>完了検査申請手数料算定シート</vt:lpstr>
      <vt:lpstr>別紙１</vt:lpstr>
      <vt:lpstr>別紙２</vt:lpstr>
      <vt:lpstr>軽微変更該当証明申請手数料算定シート</vt:lpstr>
      <vt:lpstr>完了検査申請手数料算定シート!Print_Area</vt:lpstr>
      <vt:lpstr>軽微変更該当証明申請手数料算定シート!Print_Area</vt:lpstr>
      <vt:lpstr>建築確認申請手数料算定シート!Print_Area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弘幸 小林</dc:creator>
  <cp:lastModifiedBy>136</cp:lastModifiedBy>
  <cp:lastPrinted>2025-03-17T00:29:48Z</cp:lastPrinted>
  <dcterms:created xsi:type="dcterms:W3CDTF">2024-12-26T05:57:00Z</dcterms:created>
  <dcterms:modified xsi:type="dcterms:W3CDTF">2025-03-17T23:34:21Z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1041-10.8.0.5416</vt:lpwstr>
  </property>
</Properties>
</file>